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00" windowHeight="8595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'Ф1'!$A$1:$U$131</definedName>
    <definedName name="_xlnm.Print_Area" localSheetId="1">'Ф2'!$A$1:$U$88</definedName>
    <definedName name="_xlnm.Print_Area" localSheetId="2">'Ф3'!$A$1:$Z$103</definedName>
    <definedName name="_xlnm.Print_Area" localSheetId="3">'Ф4'!$A$1:$AJ$61</definedName>
  </definedNames>
  <calcPr fullCalcOnLoad="1"/>
</workbook>
</file>

<file path=xl/sharedStrings.xml><?xml version="1.0" encoding="utf-8"?>
<sst xmlns="http://schemas.openxmlformats.org/spreadsheetml/2006/main" count="756" uniqueCount="413">
  <si>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</si>
  <si>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</si>
  <si>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</si>
  <si>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</si>
  <si>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</si>
  <si>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</si>
  <si>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</si>
  <si>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</si>
  <si>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</si>
  <si>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</si>
  <si>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</si>
  <si>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</si>
  <si>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</si>
  <si>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</si>
  <si>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</si>
  <si>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</si>
  <si>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</si>
  <si>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</si>
  <si>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</si>
  <si>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</si>
  <si>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</si>
  <si>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</si>
  <si>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</si>
  <si>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</si>
  <si>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</si>
  <si>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</si>
  <si>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</si>
  <si>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</si>
  <si>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</si>
  <si>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</si>
  <si>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</si>
  <si>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</si>
  <si>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</si>
  <si>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</si>
  <si>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</si>
  <si>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</si>
  <si>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</si>
  <si>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</si>
  <si>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</si>
  <si>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</si>
  <si>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</si>
  <si>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</si>
  <si>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</si>
  <si>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</si>
  <si>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</si>
  <si>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</si>
  <si>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</si>
  <si>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</si>
  <si>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</si>
  <si>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</si>
  <si>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</si>
  <si>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</si>
  <si>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</si>
  <si>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</si>
  <si>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</si>
  <si>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</si>
  <si>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</si>
  <si>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</si>
  <si>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</si>
  <si>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</si>
  <si>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</si>
  <si>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</si>
  <si>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</si>
  <si>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</si>
  <si>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</si>
  <si>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</si>
  <si>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</si>
  <si>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</si>
  <si>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</si>
  <si>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</si>
  <si>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</si>
  <si>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</si>
  <si>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</si>
  <si>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</si>
  <si>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</si>
  <si>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</si>
  <si>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</si>
  <si>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</si>
  <si>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</si>
  <si>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</si>
  <si>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</si>
  <si>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</si>
  <si>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</si>
  <si>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</si>
  <si>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</si>
  <si>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</si>
  <si>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</si>
  <si>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</si>
  <si>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</si>
  <si>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</si>
  <si>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</si>
  <si>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</si>
  <si>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</si>
  <si>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</si>
  <si>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</si>
  <si>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</si>
  <si>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</si>
  <si>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</si>
  <si>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</si>
  <si>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</si>
  <si>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</si>
  <si>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</si>
  <si>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</si>
  <si>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</si>
  <si>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</si>
  <si>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</si>
  <si>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</si>
  <si>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</si>
  <si>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</si>
  <si>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</si>
  <si>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</si>
  <si>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</si>
  <si>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</si>
  <si>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</si>
  <si>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</si>
  <si>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</si>
  <si>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t>Організаційно-правова форма господарювання</t>
  </si>
  <si>
    <t>за КОПФГ</t>
  </si>
  <si>
    <t>Незавершені капітальні інвестиції</t>
  </si>
  <si>
    <t>у тому числі в касі</t>
  </si>
  <si>
    <t>231</t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</si>
  <si>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</si>
  <si>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</si>
  <si>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</si>
  <si>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</si>
  <si>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</si>
  <si>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</si>
  <si>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</si>
  <si>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2013</t>
  </si>
  <si>
    <t>v</t>
  </si>
  <si>
    <t>12</t>
  </si>
  <si>
    <t>31 грудня</t>
  </si>
  <si>
    <t>Додаток 
до Положення (стандарту) бухгалтерського обліку 3 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</si>
  <si>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</si>
  <si>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Дата </t>
    </r>
    <r>
      <rPr>
        <sz val="9"/>
        <rFont val="Times New Roman"/>
        <family val="1"/>
      </rPr>
      <t>(рік, місяць, число)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</si>
  <si>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</si>
  <si>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</si>
  <si>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Звіт про фінансові результати</t>
  </si>
  <si>
    <t>за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</si>
  <si>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</si>
  <si>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</si>
  <si>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</si>
  <si>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</si>
  <si>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</si>
  <si>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</si>
  <si>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</si>
  <si>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</si>
  <si>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</si>
  <si>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</si>
  <si>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</si>
  <si>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</si>
  <si>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</si>
  <si>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</si>
  <si>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</si>
  <si>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</si>
  <si>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</si>
  <si>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</si>
  <si>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</si>
  <si>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</si>
  <si>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</si>
  <si>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</si>
  <si>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</si>
  <si>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</si>
  <si>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</si>
  <si>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</si>
  <si>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r>
      <t>Інші доходи</t>
    </r>
    <r>
      <rPr>
        <vertAlign val="superscript"/>
        <sz val="10"/>
        <rFont val="Times New Roman"/>
        <family val="1"/>
      </rPr>
      <t>1</t>
    </r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</si>
  <si>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</si>
  <si>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</si>
  <si>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</si>
  <si>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</si>
  <si>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</si>
  <si>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</si>
  <si>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</si>
  <si>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</si>
  <si>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</si>
  <si>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</si>
  <si>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</si>
  <si>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</si>
  <si>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</si>
  <si>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</si>
  <si>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</si>
  <si>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</si>
  <si>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</si>
  <si>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</si>
  <si>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</si>
  <si>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</si>
  <si>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</si>
  <si>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</si>
  <si>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</si>
  <si>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</si>
  <si>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</si>
  <si>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</si>
  <si>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Додаток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</si>
  <si>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</si>
  <si>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</si>
  <si>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</si>
  <si>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</si>
  <si>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</si>
  <si>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</si>
  <si>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</si>
  <si>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 xml:space="preserve">за КВЕД </t>
  </si>
  <si>
    <t xml:space="preserve">Одиниця виміру : тис. грн.                                                                                                                                         </t>
  </si>
  <si>
    <t>Звіт про рух грошових коштів</t>
  </si>
  <si>
    <t>за 20</t>
  </si>
  <si>
    <t>рік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</si>
  <si>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</si>
  <si>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Форма N 3</t>
  </si>
  <si>
    <t>Код за ДКУД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</si>
  <si>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</si>
  <si>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</si>
  <si>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</si>
  <si>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</si>
  <si>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</si>
  <si>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</si>
  <si>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</si>
  <si>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</si>
  <si>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</si>
  <si>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</si>
  <si>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</si>
  <si>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</si>
  <si>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</si>
  <si>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</si>
  <si>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</si>
  <si>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</si>
  <si>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</si>
  <si>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</si>
  <si>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</si>
  <si>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</si>
  <si>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</si>
  <si>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</si>
  <si>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</si>
  <si>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</si>
  <si>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</si>
  <si>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</si>
  <si>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</si>
  <si>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</si>
  <si>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</si>
  <si>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</si>
  <si>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</si>
  <si>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</si>
  <si>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</si>
  <si>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</si>
  <si>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</si>
  <si>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</si>
  <si>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</si>
  <si>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</si>
  <si>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</si>
  <si>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</si>
  <si>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</si>
  <si>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</si>
  <si>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</si>
  <si>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</si>
  <si>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</si>
  <si>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</si>
  <si>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</si>
  <si>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</si>
  <si>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</si>
  <si>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</si>
  <si>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</si>
  <si>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</si>
  <si>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</si>
  <si>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</si>
  <si>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</si>
  <si>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
до Положення (стандарту) бухгалтерського обліку 5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</si>
  <si>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
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</si>
  <si>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P.S. Дані примітки та колір комірок не 
друкуються.</t>
  </si>
  <si>
    <t>ЗВІТ
про власний капітал</t>
  </si>
  <si>
    <t>Форма N 4</t>
  </si>
  <si>
    <t>1801005</t>
  </si>
  <si>
    <t>Стаття </t>
  </si>
  <si>
    <t>Код </t>
  </si>
  <si>
    <t>Статут-ний
капітал </t>
  </si>
  <si>
    <t>Пайовий
капітал </t>
  </si>
  <si>
    <t>Додатко-вий
вкладений
капітал </t>
  </si>
  <si>
    <t>Інший
додатко-вий
капітал </t>
  </si>
  <si>
    <t>Резервний
капітал </t>
  </si>
  <si>
    <t>Нерозпо-
ділений
прибуток </t>
  </si>
  <si>
    <t>Неопла-
чений
капітал </t>
  </si>
  <si>
    <t>Вилуче-ний
капітал </t>
  </si>
  <si>
    <t>Накопи-чена курсова різниця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</si>
  <si>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</si>
  <si>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</si>
  <si>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</si>
  <si>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</si>
  <si>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</si>
  <si>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</si>
  <si>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</si>
  <si>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</si>
  <si>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</si>
  <si>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</si>
  <si>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</si>
  <si>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10.1</t>
  </si>
  <si>
    <t>11 </t>
  </si>
  <si>
    <t>Залишок на початок року </t>
  </si>
  <si>
    <t>010 </t>
  </si>
  <si>
    <r>
      <t>Коригування:</t>
    </r>
    <r>
      <rPr>
        <sz val="11"/>
        <rFont val="Times New Roman"/>
        <family val="1"/>
      </rPr>
      <t> </t>
    </r>
  </si>
  <si>
    <t>Зміна облікової політики </t>
  </si>
  <si>
    <t>020 </t>
  </si>
  <si>
    <t>Виправлення помилок </t>
  </si>
  <si>
    <t>030 </t>
  </si>
  <si>
    <t>Інші зміни </t>
  </si>
  <si>
    <t>040 </t>
  </si>
  <si>
    <r>
      <t>Скоригований залишок на початок року</t>
    </r>
    <r>
      <rPr>
        <sz val="11"/>
        <rFont val="Times New Roman"/>
        <family val="1"/>
      </rPr>
      <t> </t>
    </r>
  </si>
  <si>
    <t>050 </t>
  </si>
  <si>
    <r>
      <t>Переоцінка активів:</t>
    </r>
    <r>
      <rPr>
        <sz val="11"/>
        <rFont val="Times New Roman"/>
        <family val="1"/>
      </rPr>
      <t> </t>
    </r>
  </si>
  <si>
    <t>Дооцінка основних засобів </t>
  </si>
  <si>
    <t>060 </t>
  </si>
  <si>
    <t>Уцінка основних засобів </t>
  </si>
  <si>
    <t>070 </t>
  </si>
  <si>
    <t>Дооцінка незавершеного будівництва </t>
  </si>
  <si>
    <t>080 </t>
  </si>
  <si>
    <t>Уцінка незавершеного будівництва </t>
  </si>
  <si>
    <t>090 </t>
  </si>
  <si>
    <t>Дооцінка нематеріальних активів </t>
  </si>
  <si>
    <t>100 </t>
  </si>
  <si>
    <t>Уцінка нематеріальних активів </t>
  </si>
  <si>
    <t>110 </t>
  </si>
  <si>
    <t>Використання дооцінки необоротних активів</t>
  </si>
  <si>
    <t>120 </t>
  </si>
  <si>
    <r>
      <t>Чистий прибуток (збиток) за звітний період</t>
    </r>
    <r>
      <rPr>
        <sz val="11"/>
        <rFont val="Times New Roman"/>
        <family val="1"/>
      </rPr>
      <t> </t>
    </r>
  </si>
  <si>
    <t>130 </t>
  </si>
  <si>
    <r>
      <t>Розподіл прибутку:</t>
    </r>
    <r>
      <rPr>
        <sz val="11"/>
        <rFont val="Times New Roman"/>
        <family val="1"/>
      </rPr>
      <t> </t>
    </r>
  </si>
  <si>
    <t>Виплати власникам (дивіденди)  </t>
  </si>
  <si>
    <t>140 </t>
  </si>
  <si>
    <t>Спрямування прибутку до статутного капіталу </t>
  </si>
  <si>
    <t>150 </t>
  </si>
  <si>
    <t>Відрахування до Резервного капіталу </t>
  </si>
  <si>
    <t>160 </t>
  </si>
  <si>
    <t>Сума чистого прибутку, належна до бюджету відповідно до законодавства  </t>
  </si>
  <si>
    <t>170 </t>
  </si>
  <si>
    <r>
      <t>Внески учасників:</t>
    </r>
    <r>
      <rPr>
        <sz val="11"/>
        <rFont val="Times New Roman"/>
        <family val="1"/>
      </rPr>
      <t> </t>
    </r>
  </si>
  <si>
    <t>Внески до капіталу </t>
  </si>
  <si>
    <t>180 </t>
  </si>
  <si>
    <t>Погашення заборгованості з капіталу </t>
  </si>
  <si>
    <t>190 </t>
  </si>
  <si>
    <t>200 </t>
  </si>
  <si>
    <r>
      <t>Вилучення капіталу:</t>
    </r>
    <r>
      <rPr>
        <sz val="11"/>
        <rFont val="Times New Roman"/>
        <family val="1"/>
      </rPr>
      <t> </t>
    </r>
  </si>
  <si>
    <t>  </t>
  </si>
  <si>
    <t>Викуп акцій (часток)  </t>
  </si>
  <si>
    <t>210 </t>
  </si>
  <si>
    <t>Перепродаж викуплених акцій (часток) </t>
  </si>
  <si>
    <t>220 </t>
  </si>
  <si>
    <t>Анулювання викуплених акцій (часток) </t>
  </si>
  <si>
    <t>230 </t>
  </si>
  <si>
    <t>Вилучення частки в капіталі</t>
  </si>
  <si>
    <t>240 </t>
  </si>
  <si>
    <t>Зменшення номінальної вартості акцій </t>
  </si>
  <si>
    <t>250 </t>
  </si>
  <si>
    <r>
      <t>Інші зміни в капіталі:</t>
    </r>
    <r>
      <rPr>
        <sz val="11"/>
        <rFont val="Times New Roman"/>
        <family val="1"/>
      </rPr>
      <t> </t>
    </r>
  </si>
  <si>
    <t>Списання невідшкодованих збитків  </t>
  </si>
  <si>
    <t>260 </t>
  </si>
  <si>
    <t>Безкоштовно отримані активи </t>
  </si>
  <si>
    <t>270 </t>
  </si>
  <si>
    <t>Інші зміни</t>
  </si>
  <si>
    <t>280 </t>
  </si>
  <si>
    <r>
      <t>Разом змін в капіталі</t>
    </r>
    <r>
      <rPr>
        <sz val="11"/>
        <rFont val="Times New Roman"/>
        <family val="1"/>
      </rPr>
      <t> </t>
    </r>
  </si>
  <si>
    <t>290 </t>
  </si>
  <si>
    <r>
      <t>Залишок на кінець року</t>
    </r>
    <r>
      <rPr>
        <sz val="11"/>
        <rFont val="Times New Roman"/>
        <family val="1"/>
      </rPr>
      <t> </t>
    </r>
  </si>
  <si>
    <t>300 </t>
  </si>
  <si>
    <t>Гудвіл</t>
  </si>
  <si>
    <t>230</t>
  </si>
  <si>
    <t xml:space="preserve"> </t>
  </si>
  <si>
    <t>Справедлива (залишкова) вартість інвестиційної нерухомості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</si>
  <si>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</si>
  <si>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</si>
  <si>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</si>
  <si>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</si>
  <si>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065</t>
  </si>
  <si>
    <t>Гудвіл при консолідації</t>
  </si>
  <si>
    <t>075</t>
  </si>
  <si>
    <t>IV. Необоротні активи та групи вибуття</t>
  </si>
  <si>
    <t>275</t>
  </si>
  <si>
    <t>Накопичена курсова різниця</t>
  </si>
  <si>
    <t>375</t>
  </si>
  <si>
    <t>Частка меншості</t>
  </si>
  <si>
    <t>385</t>
  </si>
  <si>
    <t>Сума страхових резервів</t>
  </si>
  <si>
    <t>415</t>
  </si>
  <si>
    <t>Сума часток перестраховиків у страхових резервах</t>
  </si>
  <si>
    <t>416</t>
  </si>
  <si>
    <t>Залишок сформованого призового фонду, що підлягає виплаті переможцям лотереї</t>
  </si>
  <si>
    <t>417</t>
  </si>
  <si>
    <t>Залишок сформованого резерву на виплату джек-поту, не забезпеченого сплатою участі у лотереї</t>
  </si>
  <si>
    <t>418</t>
  </si>
  <si>
    <t>Зобов'язання, пов'язані з необоротними активами та групами вибуття, утримуваними для продажу</t>
  </si>
  <si>
    <t>605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</si>
  <si>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 </t>
  </si>
  <si>
    <t>061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</si>
  <si>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</si>
  <si>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091</t>
  </si>
  <si>
    <t>Прибуток (збиток) від впливу інфляції на монетарні статті</t>
  </si>
  <si>
    <t>165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</si>
  <si>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</si>
  <si>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176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</si>
  <si>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 </t>
  </si>
  <si>
    <t>177</t>
  </si>
  <si>
    <t>Дохід з податку на прибуток від звичайної діяльності</t>
  </si>
  <si>
    <t>185</t>
  </si>
  <si>
    <t>215</t>
  </si>
  <si>
    <t>Забезпечення матеріального заохочення</t>
  </si>
  <si>
    <t>226</t>
  </si>
  <si>
    <t>8039100000</t>
  </si>
  <si>
    <t>м. Київ</t>
  </si>
  <si>
    <t>Трасти, фонди та подібні фінансові суб'єкти</t>
  </si>
  <si>
    <t>Акціонерне товариство</t>
  </si>
  <si>
    <t>64.30</t>
  </si>
  <si>
    <t>Україна, 01032, м. Київ, вул. Саксаганського, будинок 115-А</t>
  </si>
  <si>
    <t>Бондаренко О. В.</t>
  </si>
  <si>
    <t xml:space="preserve">Публічне акціонерне товариство «Закритий недиверсифікований корпоративний інвестиційний фонд «Каскад-Інвест»  </t>
  </si>
  <si>
    <t>1</t>
  </si>
  <si>
    <t>35676886</t>
  </si>
  <si>
    <t>Шахновський А.Є.</t>
  </si>
  <si>
    <t>Директор ПрАТ "КУА АПФ "Брокбізнесінвест"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</si>
</sst>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000"/>
  </numFmts>
  <fonts count="43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9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>
      <alignment/>
      <protection/>
    </xf>
    <xf numFmtId="49" fontId="15" fillId="0" borderId="0" xfId="52" applyNumberFormat="1" applyFont="1" applyAlignment="1">
      <alignment/>
      <protection/>
    </xf>
    <xf numFmtId="49" fontId="15" fillId="0" borderId="0" xfId="52" applyNumberFormat="1" applyFont="1" applyAlignment="1">
      <alignment horizontal="left"/>
      <protection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0" xfId="52" applyNumberFormat="1" applyFont="1" applyAlignment="1">
      <alignment horizontal="left" inden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/>
      <protection/>
    </xf>
    <xf numFmtId="49" fontId="0" fillId="0" borderId="0" xfId="52" applyNumberFormat="1" applyFont="1" applyAlignment="1">
      <alignment vertical="top" wrapText="1"/>
      <protection/>
    </xf>
    <xf numFmtId="49" fontId="16" fillId="0" borderId="0" xfId="52" applyNumberFormat="1" applyFont="1" applyAlignment="1">
      <alignment/>
      <protection/>
    </xf>
    <xf numFmtId="49" fontId="16" fillId="0" borderId="11" xfId="52" applyNumberFormat="1" applyFont="1" applyBorder="1" applyAlignment="1">
      <alignment horizontal="left"/>
      <protection/>
    </xf>
    <xf numFmtId="0" fontId="6" fillId="0" borderId="0" xfId="54" applyFont="1" applyFill="1" applyAlignment="1" quotePrefix="1">
      <alignment vertical="center"/>
      <protection/>
    </xf>
    <xf numFmtId="49" fontId="17" fillId="0" borderId="0" xfId="52" applyNumberFormat="1" applyFont="1" applyAlignment="1">
      <alignment horizontal="center" vertical="top" wrapText="1"/>
      <protection/>
    </xf>
    <xf numFmtId="49" fontId="18" fillId="0" borderId="0" xfId="52" applyNumberFormat="1" applyFont="1" applyAlignment="1">
      <alignment horizontal="justify" vertical="top" wrapText="1"/>
      <protection/>
    </xf>
    <xf numFmtId="49" fontId="16" fillId="0" borderId="0" xfId="52" applyNumberFormat="1" applyFont="1" applyAlignment="1">
      <alignment horizontal="justify" vertical="top" wrapText="1"/>
      <protection/>
    </xf>
    <xf numFmtId="49" fontId="0" fillId="0" borderId="0" xfId="52" applyNumberFormat="1" applyFont="1" applyFill="1">
      <alignment/>
      <protection/>
    </xf>
    <xf numFmtId="49" fontId="19" fillId="0" borderId="0" xfId="52" applyNumberFormat="1" applyFont="1" applyBorder="1" applyAlignment="1">
      <alignment horizontal="center" wrapText="1"/>
      <protection/>
    </xf>
    <xf numFmtId="0" fontId="19" fillId="0" borderId="12" xfId="52" applyNumberFormat="1" applyFont="1" applyBorder="1" applyAlignment="1">
      <alignment horizontal="center" wrapText="1"/>
      <protection/>
    </xf>
    <xf numFmtId="0" fontId="19" fillId="0" borderId="13" xfId="52" applyNumberFormat="1" applyFont="1" applyBorder="1" applyAlignment="1">
      <alignment horizontal="center" wrapText="1"/>
      <protection/>
    </xf>
    <xf numFmtId="0" fontId="19" fillId="24" borderId="12" xfId="52" applyNumberFormat="1" applyFont="1" applyFill="1" applyBorder="1" applyAlignment="1">
      <alignment horizontal="center" wrapText="1"/>
      <protection/>
    </xf>
    <xf numFmtId="0" fontId="19" fillId="24" borderId="13" xfId="52" applyNumberFormat="1" applyFont="1" applyFill="1" applyBorder="1" applyAlignment="1">
      <alignment horizontal="center" wrapText="1"/>
      <protection/>
    </xf>
    <xf numFmtId="0" fontId="19" fillId="24" borderId="14" xfId="52" applyNumberFormat="1" applyFont="1" applyFill="1" applyBorder="1" applyAlignment="1">
      <alignment horizontal="center" wrapText="1"/>
      <protection/>
    </xf>
    <xf numFmtId="0" fontId="19" fillId="24" borderId="15" xfId="52" applyNumberFormat="1" applyFont="1" applyFill="1" applyBorder="1" applyAlignment="1">
      <alignment horizontal="center" wrapText="1"/>
      <protection/>
    </xf>
    <xf numFmtId="49" fontId="19" fillId="0" borderId="0" xfId="52" applyNumberFormat="1" applyFont="1" applyBorder="1" applyAlignment="1">
      <alignment horizontal="justify" wrapText="1"/>
      <protection/>
    </xf>
    <xf numFmtId="49" fontId="19" fillId="0" borderId="0" xfId="52" applyNumberFormat="1" applyFont="1" applyFill="1" applyBorder="1" applyAlignment="1">
      <alignment horizontal="center" wrapText="1"/>
      <protection/>
    </xf>
    <xf numFmtId="0" fontId="19" fillId="0" borderId="0" xfId="52" applyNumberFormat="1" applyFont="1" applyFill="1" applyBorder="1" applyAlignment="1">
      <alignment horizontal="center" wrapText="1"/>
      <protection/>
    </xf>
    <xf numFmtId="3" fontId="19" fillId="0" borderId="0" xfId="52" applyNumberFormat="1" applyFont="1" applyFill="1" applyBorder="1" applyAlignment="1">
      <alignment horizontal="center" wrapText="1"/>
      <protection/>
    </xf>
    <xf numFmtId="49" fontId="0" fillId="0" borderId="0" xfId="52" applyNumberFormat="1" applyFont="1" applyFill="1" applyBorder="1">
      <alignment/>
      <protection/>
    </xf>
    <xf numFmtId="49" fontId="0" fillId="0" borderId="0" xfId="52" applyNumberFormat="1" applyFont="1" applyBorder="1">
      <alignment/>
      <protection/>
    </xf>
    <xf numFmtId="49" fontId="22" fillId="0" borderId="0" xfId="52" applyNumberFormat="1" applyFont="1" applyAlignment="1">
      <alignment horizontal="justify"/>
      <protection/>
    </xf>
    <xf numFmtId="49" fontId="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 quotePrefix="1">
      <alignment horizontal="right"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53" applyNumberFormat="1" applyFont="1">
      <alignment/>
      <protection/>
    </xf>
    <xf numFmtId="49" fontId="2" fillId="0" borderId="0" xfId="53" applyNumberFormat="1" applyFont="1" applyAlignment="1">
      <alignment horizontal="left" wrapText="1"/>
      <protection/>
    </xf>
    <xf numFmtId="49" fontId="2" fillId="0" borderId="0" xfId="53" applyNumberFormat="1" applyFont="1" applyFill="1">
      <alignment/>
      <protection/>
    </xf>
    <xf numFmtId="49" fontId="0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49" fontId="0" fillId="0" borderId="0" xfId="53" applyNumberFormat="1" applyFont="1" applyAlignment="1">
      <alignment vertical="center"/>
      <protection/>
    </xf>
    <xf numFmtId="49" fontId="0" fillId="0" borderId="0" xfId="53" applyNumberFormat="1" applyFont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Border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right"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>
      <alignment/>
      <protection/>
    </xf>
    <xf numFmtId="49" fontId="24" fillId="0" borderId="0" xfId="53" applyNumberFormat="1" applyFont="1">
      <alignment/>
      <protection/>
    </xf>
    <xf numFmtId="49" fontId="25" fillId="0" borderId="0" xfId="53" applyNumberFormat="1" applyFont="1" applyAlignment="1">
      <alignment horizontal="center"/>
      <protection/>
    </xf>
    <xf numFmtId="0" fontId="24" fillId="0" borderId="0" xfId="53" applyFont="1">
      <alignment/>
      <protection/>
    </xf>
    <xf numFmtId="49" fontId="24" fillId="0" borderId="0" xfId="53" applyNumberFormat="1" applyFont="1" applyFill="1">
      <alignment/>
      <protection/>
    </xf>
    <xf numFmtId="49" fontId="25" fillId="0" borderId="11" xfId="53" applyNumberFormat="1" applyFont="1" applyBorder="1" applyAlignment="1">
      <alignment horizontal="center"/>
      <protection/>
    </xf>
    <xf numFmtId="49" fontId="25" fillId="0" borderId="0" xfId="53" applyNumberFormat="1" applyFont="1" applyAlignment="1">
      <alignment horizontal="right"/>
      <protection/>
    </xf>
    <xf numFmtId="49" fontId="25" fillId="0" borderId="0" xfId="53" applyNumberFormat="1" applyFont="1" applyAlignment="1">
      <alignment horizontal="left"/>
      <protection/>
    </xf>
    <xf numFmtId="49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49" fontId="8" fillId="0" borderId="0" xfId="53" applyNumberFormat="1" applyFont="1" applyFill="1">
      <alignment/>
      <protection/>
    </xf>
    <xf numFmtId="49" fontId="8" fillId="0" borderId="0" xfId="53" applyNumberFormat="1" applyFont="1">
      <alignment/>
      <protection/>
    </xf>
    <xf numFmtId="49" fontId="2" fillId="0" borderId="0" xfId="53" applyNumberFormat="1" applyFont="1" applyAlignment="1">
      <alignment horizontal="center" vertical="center"/>
      <protection/>
    </xf>
    <xf numFmtId="49" fontId="0" fillId="0" borderId="0" xfId="53" applyNumberFormat="1" applyFont="1" applyFill="1">
      <alignment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3" fillId="0" borderId="17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horizontal="center" vertical="center" wrapText="1"/>
      <protection/>
    </xf>
    <xf numFmtId="49" fontId="23" fillId="0" borderId="0" xfId="53" applyNumberFormat="1" applyFont="1" applyAlignment="1">
      <alignment vertical="center"/>
      <protection/>
    </xf>
    <xf numFmtId="49" fontId="0" fillId="0" borderId="17" xfId="53" applyNumberFormat="1" applyFont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Border="1" applyAlignment="1">
      <alignment horizontal="center" vertical="center"/>
      <protection/>
    </xf>
    <xf numFmtId="3" fontId="0" fillId="0" borderId="18" xfId="53" applyNumberFormat="1" applyFont="1" applyBorder="1" applyAlignment="1">
      <alignment horizontal="right" vertical="center" wrapText="1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3" fontId="0" fillId="0" borderId="0" xfId="53" applyNumberFormat="1" applyFont="1" applyBorder="1" applyAlignment="1" quotePrefix="1">
      <alignment horizontal="left" vertical="center" wrapText="1"/>
      <protection/>
    </xf>
    <xf numFmtId="3" fontId="0" fillId="0" borderId="18" xfId="53" applyNumberFormat="1" applyFont="1" applyBorder="1" applyAlignment="1">
      <alignment horizontal="right" vertical="center"/>
      <protection/>
    </xf>
    <xf numFmtId="3" fontId="0" fillId="0" borderId="19" xfId="53" applyNumberFormat="1" applyFont="1" applyBorder="1" applyAlignment="1">
      <alignment horizontal="left" vertical="center"/>
      <protection/>
    </xf>
    <xf numFmtId="3" fontId="0" fillId="0" borderId="0" xfId="53" applyNumberFormat="1" applyFont="1" applyFill="1" applyBorder="1" applyAlignment="1">
      <alignment horizontal="left" vertical="center"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0" xfId="53" applyNumberFormat="1" applyFont="1" applyBorder="1" applyAlignment="1">
      <alignment horizontal="left" vertical="center" wrapText="1"/>
      <protection/>
    </xf>
    <xf numFmtId="49" fontId="0" fillId="0" borderId="20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vertic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16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/>
      <protection/>
    </xf>
    <xf numFmtId="49" fontId="0" fillId="0" borderId="22" xfId="53" applyNumberFormat="1" applyFont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horizontal="right" vertical="center" wrapText="1"/>
      <protection/>
    </xf>
    <xf numFmtId="3" fontId="0" fillId="0" borderId="16" xfId="53" applyNumberFormat="1" applyFont="1" applyBorder="1" applyAlignment="1">
      <alignment horizontal="center" vertical="center" wrapText="1"/>
      <protection/>
    </xf>
    <xf numFmtId="3" fontId="0" fillId="0" borderId="15" xfId="53" applyNumberFormat="1" applyFont="1" applyBorder="1" applyAlignment="1">
      <alignment horizontal="left" vertical="center" wrapText="1"/>
      <protection/>
    </xf>
    <xf numFmtId="3" fontId="0" fillId="0" borderId="14" xfId="53" applyNumberFormat="1" applyFont="1" applyBorder="1" applyAlignment="1">
      <alignment horizontal="right" vertical="center"/>
      <protection/>
    </xf>
    <xf numFmtId="3" fontId="0" fillId="0" borderId="15" xfId="53" applyNumberFormat="1" applyFont="1" applyBorder="1" applyAlignment="1">
      <alignment horizontal="left" vertical="center"/>
      <protection/>
    </xf>
    <xf numFmtId="49" fontId="1" fillId="0" borderId="17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3" fontId="0" fillId="0" borderId="15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horizontal="center" vertical="center"/>
      <protection/>
    </xf>
    <xf numFmtId="3" fontId="0" fillId="0" borderId="12" xfId="53" applyNumberFormat="1" applyFont="1" applyBorder="1" applyAlignment="1">
      <alignment horizontal="right" vertical="center" wrapText="1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3" xfId="53" applyNumberFormat="1" applyFont="1" applyBorder="1" applyAlignment="1">
      <alignment horizontal="left" vertical="center" wrapText="1"/>
      <protection/>
    </xf>
    <xf numFmtId="3" fontId="0" fillId="0" borderId="12" xfId="53" applyNumberFormat="1" applyFont="1" applyBorder="1" applyAlignment="1">
      <alignment horizontal="right" vertical="center"/>
      <protection/>
    </xf>
    <xf numFmtId="3" fontId="0" fillId="0" borderId="13" xfId="53" applyNumberFormat="1" applyFont="1" applyBorder="1" applyAlignment="1">
      <alignment horizontal="left" vertical="center"/>
      <protection/>
    </xf>
    <xf numFmtId="3" fontId="0" fillId="0" borderId="16" xfId="53" applyNumberFormat="1" applyFont="1" applyBorder="1" applyAlignment="1" quotePrefix="1">
      <alignment horizontal="center" vertical="center" wrapText="1"/>
      <protection/>
    </xf>
    <xf numFmtId="3" fontId="0" fillId="0" borderId="14" xfId="53" applyNumberFormat="1" applyFont="1" applyFill="1" applyBorder="1" applyAlignment="1">
      <alignment vertical="center"/>
      <protection/>
    </xf>
    <xf numFmtId="3" fontId="0" fillId="0" borderId="15" xfId="53" applyNumberFormat="1" applyFont="1" applyFill="1" applyBorder="1" applyAlignment="1">
      <alignment vertical="center"/>
      <protection/>
    </xf>
    <xf numFmtId="49" fontId="0" fillId="0" borderId="23" xfId="53" applyNumberFormat="1" applyFont="1" applyBorder="1">
      <alignment/>
      <protection/>
    </xf>
    <xf numFmtId="49" fontId="10" fillId="0" borderId="0" xfId="53" applyNumberFormat="1" applyFont="1">
      <alignment/>
      <protection/>
    </xf>
    <xf numFmtId="49" fontId="0" fillId="0" borderId="0" xfId="53" applyNumberFormat="1" applyFont="1" applyAlignment="1">
      <alignment horizontal="left" indent="3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0" xfId="53" applyNumberFormat="1" applyFont="1" applyBorder="1" applyAlignment="1">
      <alignment/>
      <protection/>
    </xf>
    <xf numFmtId="49" fontId="0" fillId="0" borderId="0" xfId="53" applyNumberFormat="1" applyFont="1" applyBorder="1" applyAlignment="1">
      <alignment horizontal="left" indent="3"/>
      <protection/>
    </xf>
    <xf numFmtId="49" fontId="0" fillId="0" borderId="0" xfId="53" applyNumberFormat="1" applyFont="1" applyAlignment="1">
      <alignment horizontal="right" vertical="center" wrapText="1"/>
      <protection/>
    </xf>
    <xf numFmtId="49" fontId="0" fillId="0" borderId="0" xfId="53" applyNumberFormat="1" applyFont="1" applyAlignment="1">
      <alignment horizontal="right" vertical="center"/>
      <protection/>
    </xf>
    <xf numFmtId="49" fontId="0" fillId="0" borderId="0" xfId="53" applyNumberFormat="1" applyFont="1" applyAlignment="1" quotePrefix="1">
      <alignment horizontal="right" vertical="center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53" applyNumberFormat="1" applyFont="1" applyFill="1" applyBorder="1" applyAlignment="1">
      <alignment horizontal="right" vertical="center"/>
      <protection/>
    </xf>
    <xf numFmtId="49" fontId="0" fillId="0" borderId="0" xfId="53" applyNumberFormat="1" applyFont="1" applyFill="1" applyAlignment="1">
      <alignment horizontal="left" vertical="center" wrapText="1"/>
      <protection/>
    </xf>
    <xf numFmtId="49" fontId="0" fillId="0" borderId="0" xfId="53" applyNumberFormat="1" applyFont="1" applyFill="1" applyBorder="1" applyAlignment="1">
      <alignment horizontal="left" vertical="center"/>
      <protection/>
    </xf>
    <xf numFmtId="49" fontId="0" fillId="0" borderId="0" xfId="53" applyNumberFormat="1" applyFont="1" applyAlignment="1">
      <alignment horizontal="right"/>
      <protection/>
    </xf>
    <xf numFmtId="49" fontId="0" fillId="0" borderId="0" xfId="53" applyNumberFormat="1" applyFont="1" applyAlignment="1">
      <alignment horizontal="center"/>
      <protection/>
    </xf>
    <xf numFmtId="49" fontId="0" fillId="0" borderId="0" xfId="53" applyNumberFormat="1" applyFont="1" applyAlignment="1">
      <alignment horizontal="left"/>
      <protection/>
    </xf>
    <xf numFmtId="0" fontId="0" fillId="0" borderId="0" xfId="53" applyAlignment="1">
      <alignment horizontal="right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right"/>
      <protection/>
    </xf>
    <xf numFmtId="49" fontId="3" fillId="0" borderId="11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right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49" fontId="0" fillId="0" borderId="0" xfId="53" applyNumberFormat="1">
      <alignment/>
      <protection/>
    </xf>
    <xf numFmtId="49" fontId="0" fillId="0" borderId="0" xfId="53" applyNumberFormat="1" applyFont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right" vertical="center" wrapText="1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24" borderId="14" xfId="53" applyNumberFormat="1" applyFont="1" applyFill="1" applyBorder="1" applyAlignment="1">
      <alignment horizontal="right" vertical="center" wrapText="1"/>
      <protection/>
    </xf>
    <xf numFmtId="3" fontId="0" fillId="24" borderId="16" xfId="53" applyNumberFormat="1" applyFont="1" applyFill="1" applyBorder="1" applyAlignment="1">
      <alignment horizontal="center" vertical="center" wrapText="1"/>
      <protection/>
    </xf>
    <xf numFmtId="49" fontId="0" fillId="24" borderId="15" xfId="53" applyNumberFormat="1" applyFont="1" applyFill="1" applyBorder="1" applyAlignment="1">
      <alignment horizontal="left" vertical="center" wrapText="1"/>
      <protection/>
    </xf>
    <xf numFmtId="3" fontId="0" fillId="24" borderId="14" xfId="53" applyNumberFormat="1" applyFont="1" applyFill="1" applyBorder="1" applyAlignment="1">
      <alignment horizontal="right" vertical="center" wrapText="1"/>
      <protection/>
    </xf>
    <xf numFmtId="3" fontId="0" fillId="24" borderId="15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right" vertical="center" wrapText="1"/>
      <protection/>
    </xf>
    <xf numFmtId="49" fontId="0" fillId="0" borderId="18" xfId="53" applyNumberFormat="1" applyFont="1" applyFill="1" applyBorder="1" applyAlignment="1">
      <alignment horizontal="right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9" xfId="53" applyNumberFormat="1" applyFont="1" applyFill="1" applyBorder="1" applyAlignment="1">
      <alignment horizontal="left" vertical="center" wrapText="1"/>
      <protection/>
    </xf>
    <xf numFmtId="1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49" fontId="1" fillId="0" borderId="14" xfId="53" applyNumberFormat="1" applyFont="1" applyBorder="1" applyAlignment="1">
      <alignment horizontal="center" wrapText="1"/>
      <protection/>
    </xf>
    <xf numFmtId="49" fontId="0" fillId="0" borderId="14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center" wrapText="1"/>
      <protection/>
    </xf>
    <xf numFmtId="184" fontId="0" fillId="0" borderId="16" xfId="53" applyNumberFormat="1" applyFont="1" applyBorder="1" applyAlignment="1">
      <alignment horizontal="center" wrapText="1"/>
      <protection/>
    </xf>
    <xf numFmtId="3" fontId="0" fillId="0" borderId="16" xfId="53" applyNumberFormat="1" applyFont="1" applyBorder="1" applyAlignment="1">
      <alignment horizontal="center" wrapText="1"/>
      <protection/>
    </xf>
    <xf numFmtId="3" fontId="0" fillId="0" borderId="24" xfId="53" applyNumberFormat="1" applyFont="1" applyBorder="1" applyAlignment="1">
      <alignment horizontal="center"/>
      <protection/>
    </xf>
    <xf numFmtId="3" fontId="0" fillId="0" borderId="25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5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left"/>
      <protection/>
    </xf>
    <xf numFmtId="49" fontId="0" fillId="0" borderId="26" xfId="53" applyNumberFormat="1" applyFont="1" applyFill="1" applyBorder="1" applyAlignment="1">
      <alignment horizontal="left" vertical="center" wrapText="1"/>
      <protection/>
    </xf>
    <xf numFmtId="49" fontId="0" fillId="0" borderId="27" xfId="53" applyNumberFormat="1" applyFont="1" applyFill="1" applyBorder="1" applyAlignment="1">
      <alignment horizontal="left" vertical="center" wrapText="1"/>
      <protection/>
    </xf>
    <xf numFmtId="0" fontId="0" fillId="24" borderId="14" xfId="53" applyNumberFormat="1" applyFont="1" applyFill="1" applyBorder="1" applyAlignment="1">
      <alignment horizontal="center" vertical="center" wrapText="1"/>
      <protection/>
    </xf>
    <xf numFmtId="0" fontId="0" fillId="24" borderId="16" xfId="53" applyNumberFormat="1" applyFont="1" applyFill="1" applyBorder="1" applyAlignment="1">
      <alignment horizontal="center" vertical="center" wrapText="1"/>
      <protection/>
    </xf>
    <xf numFmtId="0" fontId="0" fillId="24" borderId="15" xfId="53" applyNumberFormat="1" applyFont="1" applyFill="1" applyBorder="1" applyAlignment="1">
      <alignment horizontal="center" vertical="center" wrapText="1"/>
      <protection/>
    </xf>
    <xf numFmtId="0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Border="1">
      <alignment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28" xfId="53" applyNumberFormat="1" applyFont="1" applyBorder="1" applyAlignment="1">
      <alignment horizontal="center" vertical="center" wrapText="1"/>
      <protection/>
    </xf>
    <xf numFmtId="3" fontId="0" fillId="0" borderId="28" xfId="53" applyNumberFormat="1" applyFont="1" applyBorder="1" applyAlignment="1">
      <alignment horizontal="center" vertical="center"/>
      <protection/>
    </xf>
    <xf numFmtId="49" fontId="0" fillId="0" borderId="27" xfId="53" applyNumberFormat="1" applyFont="1" applyBorder="1" applyAlignment="1">
      <alignment horizontal="left" vertical="center" wrapText="1"/>
      <protection/>
    </xf>
    <xf numFmtId="49" fontId="0" fillId="0" borderId="29" xfId="53" applyNumberFormat="1" applyFont="1" applyBorder="1" applyAlignment="1">
      <alignment horizontal="left" vertical="center" wrapText="1"/>
      <protection/>
    </xf>
    <xf numFmtId="49" fontId="0" fillId="0" borderId="17" xfId="53" applyNumberFormat="1" applyFont="1" applyBorder="1" applyAlignment="1">
      <alignment horizontal="left" vertical="center" wrapText="1" indent="2"/>
      <protection/>
    </xf>
    <xf numFmtId="49" fontId="0" fillId="0" borderId="27" xfId="53" applyNumberFormat="1" applyFont="1" applyBorder="1" applyAlignment="1">
      <alignment horizontal="left" vertical="center" wrapText="1" indent="2"/>
      <protection/>
    </xf>
    <xf numFmtId="49" fontId="0" fillId="0" borderId="29" xfId="53" applyNumberFormat="1" applyFont="1" applyBorder="1" applyAlignment="1">
      <alignment horizontal="left" vertical="center" wrapText="1" indent="2"/>
      <protection/>
    </xf>
    <xf numFmtId="3" fontId="0" fillId="24" borderId="10" xfId="53" applyNumberFormat="1" applyFont="1" applyFill="1" applyBorder="1" applyAlignment="1">
      <alignment horizontal="center" vertical="center" wrapText="1"/>
      <protection/>
    </xf>
    <xf numFmtId="3" fontId="0" fillId="24" borderId="10" xfId="53" applyNumberFormat="1" applyFont="1" applyFill="1" applyBorder="1" applyAlignment="1">
      <alignment horizontal="center" vertical="center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49" fontId="23" fillId="0" borderId="29" xfId="53" applyNumberFormat="1" applyFont="1" applyBorder="1" applyAlignment="1">
      <alignment horizontal="center" vertical="center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/>
      <protection/>
    </xf>
    <xf numFmtId="49" fontId="0" fillId="0" borderId="17" xfId="53" applyNumberFormat="1" applyFont="1" applyBorder="1" applyAlignment="1">
      <alignment horizontal="left" vertical="center" wrapText="1"/>
      <protection/>
    </xf>
    <xf numFmtId="49" fontId="0" fillId="0" borderId="0" xfId="53" applyNumberFormat="1" applyFont="1" applyBorder="1" applyAlignment="1">
      <alignment horizontal="center" vertical="center"/>
      <protection/>
    </xf>
    <xf numFmtId="49" fontId="25" fillId="0" borderId="11" xfId="53" applyNumberFormat="1" applyFont="1" applyBorder="1" applyAlignment="1">
      <alignment horizontal="center"/>
      <protection/>
    </xf>
    <xf numFmtId="0" fontId="6" fillId="22" borderId="0" xfId="54" applyFont="1" applyFill="1" applyAlignment="1" quotePrefix="1">
      <alignment horizontal="justify" vertical="center"/>
      <protection/>
    </xf>
    <xf numFmtId="49" fontId="2" fillId="0" borderId="0" xfId="53" applyNumberFormat="1" applyFont="1" applyAlignment="1">
      <alignment horizontal="right" vertical="top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3" fillId="0" borderId="17" xfId="53" applyNumberFormat="1" applyFont="1" applyBorder="1" applyAlignment="1">
      <alignment horizontal="center" vertical="center" wrapText="1"/>
      <protection/>
    </xf>
    <xf numFmtId="49" fontId="23" fillId="0" borderId="27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left"/>
      <protection/>
    </xf>
    <xf numFmtId="49" fontId="2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27" xfId="53" applyNumberFormat="1" applyFont="1" applyBorder="1" applyAlignment="1">
      <alignment horizontal="center" vertical="center" wrapText="1"/>
      <protection/>
    </xf>
    <xf numFmtId="49" fontId="1" fillId="0" borderId="29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left"/>
      <protection/>
    </xf>
    <xf numFmtId="49" fontId="0" fillId="0" borderId="14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vertical="center"/>
      <protection/>
    </xf>
    <xf numFmtId="49" fontId="0" fillId="0" borderId="16" xfId="53" applyNumberFormat="1" applyFont="1" applyBorder="1" applyAlignment="1">
      <alignment vertical="center"/>
      <protection/>
    </xf>
    <xf numFmtId="49" fontId="0" fillId="0" borderId="16" xfId="53" applyNumberFormat="1" applyFont="1" applyBorder="1" applyAlignment="1">
      <alignment horizontal="left" vertical="center" wrapText="1" indent="1"/>
      <protection/>
    </xf>
    <xf numFmtId="0" fontId="5" fillId="22" borderId="0" xfId="54" applyFont="1" applyFill="1" applyAlignment="1">
      <alignment horizontal="justify" vertical="center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0" fillId="0" borderId="11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justify" vertical="center" wrapText="1"/>
      <protection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53" applyNumberFormat="1" applyFont="1" applyBorder="1" applyAlignment="1">
      <alignment horizontal="left" vertical="center" wrapText="1" indent="1"/>
      <protection/>
    </xf>
    <xf numFmtId="49" fontId="2" fillId="0" borderId="0" xfId="53" applyNumberFormat="1" applyFont="1" applyAlignment="1">
      <alignment horizontal="left" vertical="center" wrapText="1"/>
      <protection/>
    </xf>
    <xf numFmtId="0" fontId="7" fillId="22" borderId="0" xfId="54" applyFont="1" applyFill="1" applyAlignment="1" quotePrefix="1">
      <alignment horizontal="justify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0" fontId="0" fillId="0" borderId="16" xfId="53" applyNumberFormat="1" applyFont="1" applyFill="1" applyBorder="1" applyAlignment="1">
      <alignment horizontal="center" vertical="center" wrapText="1"/>
      <protection/>
    </xf>
    <xf numFmtId="0" fontId="0" fillId="0" borderId="15" xfId="53" applyNumberFormat="1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left" vertical="center" wrapText="1"/>
      <protection/>
    </xf>
    <xf numFmtId="49" fontId="0" fillId="0" borderId="29" xfId="53" applyNumberFormat="1" applyFont="1" applyFill="1" applyBorder="1" applyAlignment="1">
      <alignment horizontal="left" vertical="center" wrapText="1"/>
      <protection/>
    </xf>
    <xf numFmtId="3" fontId="0" fillId="0" borderId="30" xfId="53" applyNumberFormat="1" applyFont="1" applyFill="1" applyBorder="1" applyAlignment="1">
      <alignment horizontal="center" vertical="center" wrapText="1"/>
      <protection/>
    </xf>
    <xf numFmtId="3" fontId="0" fillId="0" borderId="30" xfId="53" applyNumberFormat="1" applyFont="1" applyFill="1" applyBorder="1" applyAlignment="1">
      <alignment horizontal="center" vertical="center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16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/>
      <protection/>
    </xf>
    <xf numFmtId="3" fontId="0" fillId="0" borderId="16" xfId="53" applyNumberFormat="1" applyFont="1" applyFill="1" applyBorder="1" applyAlignment="1">
      <alignment horizontal="center" vertical="center"/>
      <protection/>
    </xf>
    <xf numFmtId="3" fontId="0" fillId="0" borderId="15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left" vertical="center" wrapText="1"/>
      <protection/>
    </xf>
    <xf numFmtId="49" fontId="1" fillId="0" borderId="27" xfId="53" applyNumberFormat="1" applyFont="1" applyBorder="1" applyAlignment="1">
      <alignment horizontal="left" vertical="center" wrapText="1"/>
      <protection/>
    </xf>
    <xf numFmtId="49" fontId="1" fillId="0" borderId="29" xfId="53" applyNumberFormat="1" applyFont="1" applyBorder="1" applyAlignment="1">
      <alignment horizontal="left" vertical="center" wrapText="1"/>
      <protection/>
    </xf>
    <xf numFmtId="3" fontId="1" fillId="24" borderId="10" xfId="53" applyNumberFormat="1" applyFont="1" applyFill="1" applyBorder="1" applyAlignment="1">
      <alignment horizontal="center" vertical="center" wrapText="1"/>
      <protection/>
    </xf>
    <xf numFmtId="3" fontId="1" fillId="24" borderId="10" xfId="53" applyNumberFormat="1" applyFont="1" applyFill="1" applyBorder="1" applyAlignment="1">
      <alignment horizontal="center" vertical="center"/>
      <protection/>
    </xf>
    <xf numFmtId="3" fontId="0" fillId="0" borderId="16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 wrapText="1"/>
      <protection/>
    </xf>
    <xf numFmtId="49" fontId="1" fillId="0" borderId="27" xfId="53" applyNumberFormat="1" applyFont="1" applyFill="1" applyBorder="1" applyAlignment="1">
      <alignment horizontal="center" vertical="center" wrapText="1"/>
      <protection/>
    </xf>
    <xf numFmtId="49" fontId="1" fillId="0" borderId="29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 wrapText="1"/>
      <protection/>
    </xf>
    <xf numFmtId="3" fontId="1" fillId="0" borderId="16" xfId="53" applyNumberFormat="1" applyFont="1" applyFill="1" applyBorder="1" applyAlignment="1">
      <alignment horizontal="center" vertical="center" wrapText="1"/>
      <protection/>
    </xf>
    <xf numFmtId="3" fontId="1" fillId="0" borderId="15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/>
      <protection/>
    </xf>
    <xf numFmtId="3" fontId="1" fillId="0" borderId="16" xfId="53" applyNumberFormat="1" applyFont="1" applyFill="1" applyBorder="1" applyAlignment="1">
      <alignment horizontal="center" vertical="center"/>
      <protection/>
    </xf>
    <xf numFmtId="3" fontId="1" fillId="0" borderId="15" xfId="53" applyNumberFormat="1" applyFont="1" applyFill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center" vertical="center" wrapText="1"/>
      <protection/>
    </xf>
    <xf numFmtId="3" fontId="0" fillId="0" borderId="16" xfId="53" applyNumberFormat="1" applyFont="1" applyBorder="1" applyAlignment="1">
      <alignment horizontal="center" vertical="center" wrapText="1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1" xfId="53" applyNumberFormat="1" applyFont="1" applyBorder="1" applyAlignment="1">
      <alignment horizontal="center" vertical="center" wrapText="1"/>
      <protection/>
    </xf>
    <xf numFmtId="3" fontId="1" fillId="0" borderId="28" xfId="53" applyNumberFormat="1" applyFont="1" applyBorder="1" applyAlignment="1">
      <alignment horizontal="center" vertical="center" wrapText="1"/>
      <protection/>
    </xf>
    <xf numFmtId="3" fontId="1" fillId="0" borderId="28" xfId="53" applyNumberFormat="1" applyFont="1" applyBorder="1" applyAlignment="1">
      <alignment horizontal="center" vertical="center"/>
      <protection/>
    </xf>
    <xf numFmtId="49" fontId="0" fillId="0" borderId="17" xfId="53" applyNumberFormat="1" applyFont="1" applyFill="1" applyBorder="1" applyAlignment="1">
      <alignment horizontal="left" vertical="top" wrapText="1"/>
      <protection/>
    </xf>
    <xf numFmtId="49" fontId="0" fillId="0" borderId="27" xfId="53" applyNumberFormat="1" applyFont="1" applyFill="1" applyBorder="1" applyAlignment="1">
      <alignment horizontal="left" vertical="top" wrapText="1"/>
      <protection/>
    </xf>
    <xf numFmtId="49" fontId="0" fillId="0" borderId="29" xfId="53" applyNumberFormat="1" applyFont="1" applyFill="1" applyBorder="1" applyAlignment="1">
      <alignment horizontal="left" vertical="top" wrapText="1"/>
      <protection/>
    </xf>
    <xf numFmtId="49" fontId="2" fillId="0" borderId="17" xfId="53" applyNumberFormat="1" applyFont="1" applyFill="1" applyBorder="1" applyAlignment="1">
      <alignment horizontal="left" vertical="top" wrapText="1"/>
      <protection/>
    </xf>
    <xf numFmtId="49" fontId="2" fillId="0" borderId="27" xfId="53" applyNumberFormat="1" applyFont="1" applyFill="1" applyBorder="1" applyAlignment="1">
      <alignment horizontal="left" vertical="top" wrapText="1"/>
      <protection/>
    </xf>
    <xf numFmtId="49" fontId="2" fillId="0" borderId="29" xfId="53" applyNumberFormat="1" applyFont="1" applyFill="1" applyBorder="1" applyAlignment="1">
      <alignment horizontal="left" vertical="top" wrapText="1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11" xfId="53" applyNumberFormat="1" applyFont="1" applyBorder="1" applyAlignment="1">
      <alignment horizontal="center"/>
      <protection/>
    </xf>
    <xf numFmtId="49" fontId="0" fillId="0" borderId="11" xfId="53" applyNumberFormat="1" applyFont="1" applyBorder="1" applyAlignment="1">
      <alignment horizontal="left"/>
      <protection/>
    </xf>
    <xf numFmtId="49" fontId="0" fillId="0" borderId="0" xfId="53" applyNumberFormat="1" applyFont="1" applyAlignment="1" quotePrefix="1">
      <alignment horizontal="left" vertical="center" wrapText="1"/>
      <protection/>
    </xf>
    <xf numFmtId="49" fontId="0" fillId="0" borderId="14" xfId="53" applyNumberForma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 applyProtection="1">
      <alignment horizontal="center" vertical="center"/>
      <protection hidden="1"/>
    </xf>
    <xf numFmtId="49" fontId="0" fillId="0" borderId="0" xfId="53" applyNumberFormat="1" applyFont="1" applyAlignment="1">
      <alignment vertical="center" wrapText="1"/>
      <protection/>
    </xf>
    <xf numFmtId="49" fontId="0" fillId="0" borderId="16" xfId="53" applyNumberFormat="1" applyFont="1" applyBorder="1" applyAlignment="1">
      <alignment horizontal="left" vertical="center" wrapText="1"/>
      <protection/>
    </xf>
    <xf numFmtId="49" fontId="0" fillId="0" borderId="0" xfId="53" applyNumberFormat="1" applyFont="1" applyBorder="1" applyAlignment="1">
      <alignment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49" fontId="0" fillId="0" borderId="0" xfId="53" applyNumberFormat="1" applyFont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11" xfId="53" applyNumberFormat="1" applyFont="1" applyBorder="1" applyAlignment="1">
      <alignment horizont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left" vertical="center" wrapText="1"/>
      <protection/>
    </xf>
    <xf numFmtId="3" fontId="0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0" fillId="0" borderId="14" xfId="53" applyNumberFormat="1" applyFont="1" applyFill="1" applyBorder="1" applyAlignment="1">
      <alignment horizontal="left" vertical="center" wrapText="1"/>
      <protection/>
    </xf>
    <xf numFmtId="49" fontId="0" fillId="0" borderId="16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3" fontId="0" fillId="0" borderId="14" xfId="53" applyNumberFormat="1" applyFont="1" applyFill="1" applyBorder="1" applyAlignment="1">
      <alignment horizontal="center"/>
      <protection/>
    </xf>
    <xf numFmtId="3" fontId="0" fillId="0" borderId="16" xfId="53" applyNumberFormat="1" applyFont="1" applyFill="1" applyBorder="1" applyAlignment="1">
      <alignment horizontal="center"/>
      <protection/>
    </xf>
    <xf numFmtId="3" fontId="0" fillId="0" borderId="15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left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left" vertical="center" wrapText="1" indent="2"/>
      <protection/>
    </xf>
    <xf numFmtId="3" fontId="0" fillId="24" borderId="10" xfId="53" applyNumberFormat="1" applyFont="1" applyFill="1" applyBorder="1" applyAlignment="1" quotePrefix="1">
      <alignment horizontal="center"/>
      <protection/>
    </xf>
    <xf numFmtId="3" fontId="0" fillId="24" borderId="10" xfId="53" applyNumberFormat="1" applyFont="1" applyFill="1" applyBorder="1" applyAlignment="1">
      <alignment horizontal="center"/>
      <protection/>
    </xf>
    <xf numFmtId="3" fontId="0" fillId="24" borderId="16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wrapText="1"/>
      <protection/>
    </xf>
    <xf numFmtId="0" fontId="0" fillId="0" borderId="31" xfId="53" applyFont="1" applyFill="1" applyBorder="1">
      <alignment/>
      <protection/>
    </xf>
    <xf numFmtId="49" fontId="0" fillId="0" borderId="10" xfId="53" applyNumberFormat="1" applyFont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0" fontId="0" fillId="0" borderId="0" xfId="53" applyFont="1">
      <alignment/>
      <protection/>
    </xf>
    <xf numFmtId="0" fontId="0" fillId="0" borderId="31" xfId="53" applyFont="1" applyBorder="1" applyAlignment="1">
      <alignment horizontal="center"/>
      <protection/>
    </xf>
    <xf numFmtId="49" fontId="0" fillId="0" borderId="31" xfId="53" applyNumberFormat="1" applyFont="1" applyBorder="1" applyAlignment="1">
      <alignment horizontal="center"/>
      <protection/>
    </xf>
    <xf numFmtId="49" fontId="0" fillId="0" borderId="10" xfId="53" applyNumberFormat="1" applyFont="1" applyBorder="1" applyAlignment="1">
      <alignment wrapText="1"/>
      <protection/>
    </xf>
    <xf numFmtId="184" fontId="0" fillId="0" borderId="31" xfId="53" applyNumberFormat="1" applyFont="1" applyBorder="1" applyAlignment="1">
      <alignment horizontal="center"/>
      <protection/>
    </xf>
    <xf numFmtId="185" fontId="0" fillId="0" borderId="30" xfId="53" applyNumberFormat="1" applyFont="1" applyBorder="1" applyAlignment="1">
      <alignment horizontal="center"/>
      <protection/>
    </xf>
    <xf numFmtId="4" fontId="0" fillId="0" borderId="10" xfId="53" applyNumberFormat="1" applyFont="1" applyBorder="1" applyAlignment="1">
      <alignment horizontal="center"/>
      <protection/>
    </xf>
    <xf numFmtId="4" fontId="0" fillId="0" borderId="28" xfId="53" applyNumberFormat="1" applyFont="1" applyBorder="1" applyAlignment="1">
      <alignment horizontal="center" wrapText="1"/>
      <protection/>
    </xf>
    <xf numFmtId="4" fontId="0" fillId="0" borderId="28" xfId="53" applyNumberFormat="1" applyFont="1" applyBorder="1" applyAlignment="1">
      <alignment horizontal="center"/>
      <protection/>
    </xf>
    <xf numFmtId="4" fontId="0" fillId="0" borderId="10" xfId="53" applyNumberFormat="1" applyFont="1" applyBorder="1" applyAlignment="1">
      <alignment horizontal="center" wrapText="1"/>
      <protection/>
    </xf>
    <xf numFmtId="185" fontId="0" fillId="0" borderId="30" xfId="53" applyNumberFormat="1" applyFont="1" applyBorder="1" applyAlignment="1">
      <alignment horizontal="center" wrapText="1"/>
      <protection/>
    </xf>
    <xf numFmtId="184" fontId="0" fillId="0" borderId="16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center"/>
      <protection/>
    </xf>
    <xf numFmtId="49" fontId="15" fillId="0" borderId="0" xfId="52" applyNumberFormat="1" applyFont="1" applyAlignment="1">
      <alignment horizontal="left"/>
      <protection/>
    </xf>
    <xf numFmtId="49" fontId="0" fillId="0" borderId="11" xfId="52" applyNumberFormat="1" applyFont="1" applyBorder="1" applyAlignment="1">
      <alignment horizontal="center"/>
      <protection/>
    </xf>
    <xf numFmtId="49" fontId="19" fillId="0" borderId="10" xfId="52" applyNumberFormat="1" applyFont="1" applyBorder="1" applyAlignment="1">
      <alignment horizontal="justify" wrapText="1"/>
      <protection/>
    </xf>
    <xf numFmtId="49" fontId="19" fillId="0" borderId="14" xfId="52" applyNumberFormat="1" applyFont="1" applyBorder="1" applyAlignment="1">
      <alignment horizontal="center" wrapText="1"/>
      <protection/>
    </xf>
    <xf numFmtId="49" fontId="19" fillId="0" borderId="16" xfId="52" applyNumberFormat="1" applyFont="1" applyBorder="1" applyAlignment="1">
      <alignment horizontal="center" wrapText="1"/>
      <protection/>
    </xf>
    <xf numFmtId="49" fontId="19" fillId="0" borderId="15" xfId="52" applyNumberFormat="1" applyFont="1" applyBorder="1" applyAlignment="1">
      <alignment horizontal="center" wrapText="1"/>
      <protection/>
    </xf>
    <xf numFmtId="3" fontId="19" fillId="24" borderId="10" xfId="52" applyNumberFormat="1" applyFont="1" applyFill="1" applyBorder="1" applyAlignment="1">
      <alignment horizontal="center" wrapText="1"/>
      <protection/>
    </xf>
    <xf numFmtId="3" fontId="19" fillId="0" borderId="16" xfId="52" applyNumberFormat="1" applyFont="1" applyBorder="1" applyAlignment="1">
      <alignment horizontal="center" wrapText="1"/>
      <protection/>
    </xf>
    <xf numFmtId="3" fontId="19" fillId="0" borderId="10" xfId="52" applyNumberFormat="1" applyFont="1" applyBorder="1" applyAlignment="1">
      <alignment horizontal="center" wrapText="1"/>
      <protection/>
    </xf>
    <xf numFmtId="3" fontId="19" fillId="24" borderId="16" xfId="52" applyNumberFormat="1" applyFont="1" applyFill="1" applyBorder="1" applyAlignment="1">
      <alignment horizontal="center" wrapText="1"/>
      <protection/>
    </xf>
    <xf numFmtId="49" fontId="21" fillId="0" borderId="10" xfId="52" applyNumberFormat="1" applyFont="1" applyBorder="1" applyAlignment="1">
      <alignment horizontal="justify" wrapText="1"/>
      <protection/>
    </xf>
    <xf numFmtId="49" fontId="21" fillId="0" borderId="14" xfId="52" applyNumberFormat="1" applyFont="1" applyBorder="1" applyAlignment="1">
      <alignment horizontal="center" wrapText="1"/>
      <protection/>
    </xf>
    <xf numFmtId="49" fontId="21" fillId="0" borderId="16" xfId="52" applyNumberFormat="1" applyFont="1" applyBorder="1" applyAlignment="1">
      <alignment horizontal="center" wrapText="1"/>
      <protection/>
    </xf>
    <xf numFmtId="49" fontId="21" fillId="0" borderId="15" xfId="52" applyNumberFormat="1" applyFont="1" applyBorder="1" applyAlignment="1">
      <alignment horizontal="center" wrapText="1"/>
      <protection/>
    </xf>
    <xf numFmtId="0" fontId="21" fillId="0" borderId="10" xfId="52" applyNumberFormat="1" applyFont="1" applyBorder="1" applyAlignment="1">
      <alignment horizontal="center" wrapText="1"/>
      <protection/>
    </xf>
    <xf numFmtId="3" fontId="19" fillId="0" borderId="11" xfId="52" applyNumberFormat="1" applyFont="1" applyBorder="1" applyAlignment="1">
      <alignment horizontal="center" wrapText="1"/>
      <protection/>
    </xf>
    <xf numFmtId="0" fontId="19" fillId="0" borderId="10" xfId="52" applyNumberFormat="1" applyFont="1" applyBorder="1" applyAlignment="1">
      <alignment horizontal="center" wrapText="1"/>
      <protection/>
    </xf>
    <xf numFmtId="49" fontId="19" fillId="0" borderId="30" xfId="52" applyNumberFormat="1" applyFont="1" applyBorder="1" applyAlignment="1">
      <alignment horizontal="justify" wrapText="1"/>
      <protection/>
    </xf>
    <xf numFmtId="3" fontId="19" fillId="0" borderId="30" xfId="52" applyNumberFormat="1" applyFont="1" applyBorder="1" applyAlignment="1">
      <alignment horizontal="center" wrapText="1"/>
      <protection/>
    </xf>
    <xf numFmtId="3" fontId="19" fillId="0" borderId="15" xfId="52" applyNumberFormat="1" applyFont="1" applyBorder="1" applyAlignment="1">
      <alignment horizontal="center" wrapText="1"/>
      <protection/>
    </xf>
    <xf numFmtId="49" fontId="19" fillId="0" borderId="14" xfId="52" applyNumberFormat="1" applyFont="1" applyBorder="1" applyAlignment="1">
      <alignment horizontal="justify" wrapText="1"/>
      <protection/>
    </xf>
    <xf numFmtId="49" fontId="21" fillId="0" borderId="30" xfId="52" applyNumberFormat="1" applyFont="1" applyBorder="1" applyAlignment="1">
      <alignment horizontal="justify" wrapText="1"/>
      <protection/>
    </xf>
    <xf numFmtId="49" fontId="21" fillId="0" borderId="12" xfId="52" applyNumberFormat="1" applyFont="1" applyBorder="1" applyAlignment="1">
      <alignment horizontal="justify" wrapText="1"/>
      <protection/>
    </xf>
    <xf numFmtId="49" fontId="21" fillId="0" borderId="12" xfId="52" applyNumberFormat="1" applyFont="1" applyBorder="1" applyAlignment="1">
      <alignment horizontal="center" wrapText="1"/>
      <protection/>
    </xf>
    <xf numFmtId="49" fontId="21" fillId="0" borderId="11" xfId="52" applyNumberFormat="1" applyFont="1" applyBorder="1" applyAlignment="1">
      <alignment horizontal="center" wrapText="1"/>
      <protection/>
    </xf>
    <xf numFmtId="49" fontId="21" fillId="0" borderId="13" xfId="52" applyNumberFormat="1" applyFont="1" applyBorder="1" applyAlignment="1">
      <alignment horizontal="center" wrapText="1"/>
      <protection/>
    </xf>
    <xf numFmtId="0" fontId="21" fillId="0" borderId="13" xfId="52" applyNumberFormat="1" applyFont="1" applyBorder="1" applyAlignment="1">
      <alignment horizontal="center" wrapText="1"/>
      <protection/>
    </xf>
    <xf numFmtId="0" fontId="21" fillId="0" borderId="30" xfId="52" applyNumberFormat="1" applyFont="1" applyBorder="1" applyAlignment="1">
      <alignment horizontal="center" wrapText="1"/>
      <protection/>
    </xf>
    <xf numFmtId="49" fontId="20" fillId="0" borderId="32" xfId="52" applyNumberFormat="1" applyFont="1" applyFill="1" applyBorder="1" applyAlignment="1">
      <alignment horizontal="center" vertical="center" wrapText="1"/>
      <protection/>
    </xf>
    <xf numFmtId="49" fontId="20" fillId="0" borderId="33" xfId="52" applyNumberFormat="1" applyFont="1" applyFill="1" applyBorder="1" applyAlignment="1">
      <alignment horizontal="center" vertical="center" wrapText="1"/>
      <protection/>
    </xf>
    <xf numFmtId="49" fontId="20" fillId="0" borderId="34" xfId="52" applyNumberFormat="1" applyFont="1" applyFill="1" applyBorder="1" applyAlignment="1">
      <alignment horizontal="center" vertical="center" wrapText="1"/>
      <protection/>
    </xf>
    <xf numFmtId="49" fontId="19" fillId="0" borderId="10" xfId="52" applyNumberFormat="1" applyFont="1" applyBorder="1" applyAlignment="1">
      <alignment wrapText="1"/>
      <protection/>
    </xf>
    <xf numFmtId="49" fontId="19" fillId="0" borderId="12" xfId="52" applyNumberFormat="1" applyFont="1" applyBorder="1" applyAlignment="1">
      <alignment horizontal="center" wrapText="1"/>
      <protection/>
    </xf>
    <xf numFmtId="49" fontId="19" fillId="0" borderId="11" xfId="52" applyNumberFormat="1" applyFont="1" applyBorder="1" applyAlignment="1">
      <alignment horizontal="center" wrapText="1"/>
      <protection/>
    </xf>
    <xf numFmtId="49" fontId="19" fillId="0" borderId="13" xfId="52" applyNumberFormat="1" applyFont="1" applyBorder="1" applyAlignment="1">
      <alignment horizontal="center" wrapText="1"/>
      <protection/>
    </xf>
    <xf numFmtId="49" fontId="21" fillId="0" borderId="28" xfId="52" applyNumberFormat="1" applyFont="1" applyBorder="1" applyAlignment="1">
      <alignment horizontal="center" wrapText="1"/>
      <protection/>
    </xf>
    <xf numFmtId="49" fontId="19" fillId="0" borderId="24" xfId="52" applyNumberFormat="1" applyFont="1" applyBorder="1" applyAlignment="1">
      <alignment horizontal="center" wrapText="1"/>
      <protection/>
    </xf>
    <xf numFmtId="49" fontId="19" fillId="0" borderId="31" xfId="52" applyNumberFormat="1" applyFont="1" applyBorder="1" applyAlignment="1">
      <alignment horizontal="center" wrapText="1"/>
      <protection/>
    </xf>
    <xf numFmtId="49" fontId="19" fillId="0" borderId="25" xfId="52" applyNumberFormat="1" applyFont="1" applyBorder="1" applyAlignment="1">
      <alignment horizontal="center" wrapText="1"/>
      <protection/>
    </xf>
    <xf numFmtId="0" fontId="19" fillId="0" borderId="28" xfId="52" applyNumberFormat="1" applyFont="1" applyBorder="1" applyAlignment="1">
      <alignment horizontal="center" wrapText="1"/>
      <protection/>
    </xf>
    <xf numFmtId="49" fontId="19" fillId="0" borderId="30" xfId="52" applyNumberFormat="1" applyFont="1" applyBorder="1" applyAlignment="1">
      <alignment wrapText="1"/>
      <protection/>
    </xf>
    <xf numFmtId="49" fontId="21" fillId="0" borderId="30" xfId="52" applyNumberFormat="1" applyFont="1" applyBorder="1" applyAlignment="1">
      <alignment horizontal="center" wrapText="1"/>
      <protection/>
    </xf>
    <xf numFmtId="0" fontId="19" fillId="0" borderId="30" xfId="52" applyNumberFormat="1" applyFont="1" applyBorder="1" applyAlignment="1">
      <alignment horizontal="center" wrapText="1"/>
      <protection/>
    </xf>
    <xf numFmtId="49" fontId="21" fillId="0" borderId="35" xfId="52" applyNumberFormat="1" applyFont="1" applyBorder="1" applyAlignment="1">
      <alignment horizontal="justify" wrapText="1"/>
      <protection/>
    </xf>
    <xf numFmtId="49" fontId="21" fillId="0" borderId="36" xfId="52" applyNumberFormat="1" applyFont="1" applyBorder="1" applyAlignment="1">
      <alignment horizontal="center" wrapText="1"/>
      <protection/>
    </xf>
    <xf numFmtId="49" fontId="21" fillId="0" borderId="37" xfId="52" applyNumberFormat="1" applyFont="1" applyBorder="1" applyAlignment="1">
      <alignment horizontal="center" wrapText="1"/>
      <protection/>
    </xf>
    <xf numFmtId="49" fontId="21" fillId="0" borderId="38" xfId="52" applyNumberFormat="1" applyFont="1" applyBorder="1" applyAlignment="1">
      <alignment horizontal="center" wrapText="1"/>
      <protection/>
    </xf>
    <xf numFmtId="0" fontId="21" fillId="0" borderId="35" xfId="52" applyNumberFormat="1" applyFont="1" applyBorder="1" applyAlignment="1">
      <alignment horizontal="center" wrapText="1"/>
      <protection/>
    </xf>
    <xf numFmtId="49" fontId="3" fillId="0" borderId="0" xfId="52" applyNumberFormat="1" applyFont="1" applyAlignment="1">
      <alignment horizontal="center" wrapText="1"/>
      <protection/>
    </xf>
    <xf numFmtId="49" fontId="16" fillId="0" borderId="0" xfId="52" applyNumberFormat="1" applyFont="1" applyAlignment="1">
      <alignment horizontal="right"/>
      <protection/>
    </xf>
    <xf numFmtId="49" fontId="19" fillId="0" borderId="28" xfId="52" applyNumberFormat="1" applyFont="1" applyBorder="1" applyAlignment="1">
      <alignment horizontal="center" vertical="center" wrapText="1"/>
      <protection/>
    </xf>
    <xf numFmtId="49" fontId="19" fillId="0" borderId="24" xfId="52" applyNumberFormat="1" applyFont="1" applyBorder="1" applyAlignment="1">
      <alignment horizontal="center" vertical="center" wrapText="1"/>
      <protection/>
    </xf>
    <xf numFmtId="49" fontId="19" fillId="0" borderId="31" xfId="52" applyNumberFormat="1" applyFont="1" applyBorder="1" applyAlignment="1">
      <alignment horizontal="center" vertical="center" wrapText="1"/>
      <protection/>
    </xf>
    <xf numFmtId="49" fontId="19" fillId="0" borderId="25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14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5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left"/>
      <protection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6" xfId="52" applyNumberFormat="1" applyFont="1" applyBorder="1" applyAlignment="1">
      <alignment horizontal="center" vertical="center" wrapText="1"/>
      <protection/>
    </xf>
    <xf numFmtId="49" fontId="0" fillId="0" borderId="15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Alignment="1">
      <alignment wrapText="1"/>
      <protection/>
    </xf>
    <xf numFmtId="49" fontId="4" fillId="0" borderId="0" xfId="52" applyNumberFormat="1" applyAlignment="1">
      <alignment/>
      <protection/>
    </xf>
    <xf numFmtId="49" fontId="4" fillId="0" borderId="19" xfId="52" applyNumberFormat="1" applyBorder="1" applyAlignment="1">
      <alignment/>
      <protection/>
    </xf>
    <xf numFmtId="3" fontId="0" fillId="0" borderId="14" xfId="52" applyNumberFormat="1" applyFont="1" applyBorder="1" applyAlignment="1">
      <alignment horizontal="center" vertical="top" wrapText="1"/>
      <protection/>
    </xf>
    <xf numFmtId="3" fontId="4" fillId="0" borderId="16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11" xfId="52" applyNumberFormat="1" applyFont="1" applyBorder="1" applyAlignment="1">
      <alignment horizontal="left" wrapText="1"/>
      <protection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4" fillId="0" borderId="16" xfId="52" applyNumberFormat="1" applyFont="1" applyBorder="1" applyAlignment="1">
      <alignment horizontal="center"/>
      <protection/>
    </xf>
    <xf numFmtId="49" fontId="4" fillId="0" borderId="15" xfId="52" applyNumberFormat="1" applyFont="1" applyBorder="1" applyAlignment="1">
      <alignment horizontal="center"/>
      <protection/>
    </xf>
    <xf numFmtId="0" fontId="5" fillId="22" borderId="0" xfId="54" applyFont="1" applyFill="1" applyAlignment="1">
      <alignment horizontal="left" vertical="center" wrapText="1"/>
      <protection/>
    </xf>
    <xf numFmtId="49" fontId="0" fillId="0" borderId="16" xfId="52" applyNumberFormat="1" applyFont="1" applyBorder="1" applyAlignment="1">
      <alignment horizontal="left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9" fontId="15" fillId="0" borderId="0" xfId="52" applyNumberFormat="1" applyFont="1" applyAlignment="1">
      <alignment/>
      <protection/>
    </xf>
    <xf numFmtId="0" fontId="7" fillId="22" borderId="0" xfId="54" applyFont="1" applyFill="1" applyAlignment="1" quotePrefix="1">
      <alignment horizontal="justify" vertical="center"/>
      <protection/>
    </xf>
    <xf numFmtId="49" fontId="0" fillId="0" borderId="0" xfId="52" applyNumberFormat="1" applyFont="1" applyAlignment="1">
      <alignment horizontal="center" vertical="top" wrapText="1"/>
      <protection/>
    </xf>
    <xf numFmtId="49" fontId="4" fillId="0" borderId="0" xfId="52" applyNumberFormat="1">
      <alignment/>
      <protection/>
    </xf>
    <xf numFmtId="49" fontId="4" fillId="0" borderId="19" xfId="52" applyNumberFormat="1" applyBorder="1">
      <alignment/>
      <protection/>
    </xf>
    <xf numFmtId="49" fontId="4" fillId="0" borderId="16" xfId="52" applyNumberFormat="1" applyBorder="1">
      <alignment/>
      <protection/>
    </xf>
    <xf numFmtId="49" fontId="4" fillId="0" borderId="15" xfId="52" applyNumberFormat="1" applyBorder="1">
      <alignment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1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22" fillId="24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1" fontId="22" fillId="0" borderId="16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5" fillId="22" borderId="0" xfId="54" applyFont="1" applyFill="1" applyAlignment="1">
      <alignment horizontal="left" vertical="top" wrapText="1"/>
      <protection/>
    </xf>
    <xf numFmtId="49" fontId="22" fillId="0" borderId="0" xfId="0" applyNumberFormat="1" applyFont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5" fillId="22" borderId="0" xfId="54" applyFont="1" applyFill="1" applyAlignment="1" quotePrefix="1">
      <alignment horizontal="left" vertical="top" wrapText="1"/>
      <protection/>
    </xf>
    <xf numFmtId="49" fontId="22" fillId="0" borderId="0" xfId="0" applyNumberFormat="1" applyFont="1" applyAlignment="1">
      <alignment horizontal="left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quotePrefix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Sheet1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131</xdr:row>
      <xdr:rowOff>0</xdr:rowOff>
    </xdr:from>
    <xdr:to>
      <xdr:col>15</xdr:col>
      <xdr:colOff>28575</xdr:colOff>
      <xdr:row>131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57150" y="21745575"/>
          <a:ext cx="50577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88</xdr:row>
      <xdr:rowOff>0</xdr:rowOff>
    </xdr:from>
    <xdr:to>
      <xdr:col>14</xdr:col>
      <xdr:colOff>638175</xdr:colOff>
      <xdr:row>88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7150" y="17392650"/>
          <a:ext cx="507682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17392650"/>
            <a:ext cx="42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256</xdr:row>
      <xdr:rowOff>28575</xdr:rowOff>
    </xdr:from>
    <xdr:to>
      <xdr:col>33</xdr:col>
      <xdr:colOff>152400</xdr:colOff>
      <xdr:row>257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19050" y="47682150"/>
          <a:ext cx="84391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 Box 15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61</xdr:row>
      <xdr:rowOff>0</xdr:rowOff>
    </xdr:from>
    <xdr:to>
      <xdr:col>33</xdr:col>
      <xdr:colOff>152400</xdr:colOff>
      <xdr:row>61</xdr:row>
      <xdr:rowOff>0</xdr:rowOff>
    </xdr:to>
    <xdr:grpSp>
      <xdr:nvGrpSpPr>
        <xdr:cNvPr id="4" name="Group 20"/>
        <xdr:cNvGrpSpPr>
          <a:grpSpLocks/>
        </xdr:cNvGrpSpPr>
      </xdr:nvGrpSpPr>
      <xdr:grpSpPr>
        <a:xfrm>
          <a:off x="19050" y="16078200"/>
          <a:ext cx="8439150" cy="0"/>
          <a:chOff x="6" y="260"/>
          <a:chExt cx="886" cy="30"/>
        </a:xfrm>
        <a:solidFill>
          <a:srgbClr val="FFFFFF"/>
        </a:solidFill>
      </xdr:grpSpPr>
      <xdr:sp>
        <xdr:nvSpPr>
          <xdr:cNvPr id="5" name="Text Box 21"/>
          <xdr:cNvSpPr txBox="1">
            <a:spLocks noChangeArrowheads="1"/>
          </xdr:cNvSpPr>
        </xdr:nvSpPr>
        <xdr:spPr>
          <a:xfrm>
            <a:off x="6" y="16078200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6" name="Picture 22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showGridLines="0" showZeros="0" zoomScalePageLayoutView="0" workbookViewId="0" topLeftCell="A1">
      <selection activeCell="A130" sqref="A130:E130"/>
    </sheetView>
  </sheetViews>
  <sheetFormatPr defaultColWidth="9.33203125" defaultRowHeight="12.75"/>
  <cols>
    <col min="1" max="1" width="5.66015625" style="97" customWidth="1"/>
    <col min="2" max="2" width="5.33203125" style="97" customWidth="1"/>
    <col min="3" max="11" width="5" style="97" customWidth="1"/>
    <col min="12" max="12" width="8" style="97" customWidth="1"/>
    <col min="13" max="13" width="7.16015625" style="97" bestFit="1" customWidth="1"/>
    <col min="14" max="14" width="1.83203125" style="97" customWidth="1"/>
    <col min="15" max="15" width="16" style="105" customWidth="1"/>
    <col min="16" max="16" width="1.83203125" style="97" customWidth="1"/>
    <col min="17" max="17" width="1.83203125" style="106" customWidth="1"/>
    <col min="18" max="18" width="4.83203125" style="97" customWidth="1"/>
    <col min="19" max="19" width="6.16015625" style="97" customWidth="1"/>
    <col min="20" max="20" width="5" style="97" customWidth="1"/>
    <col min="21" max="21" width="1.83203125" style="97" customWidth="1"/>
    <col min="22" max="22" width="7.16015625" style="110" customWidth="1"/>
    <col min="23" max="26" width="11.33203125" style="97" customWidth="1"/>
    <col min="27" max="16384" width="9.33203125" style="97" customWidth="1"/>
  </cols>
  <sheetData>
    <row r="1" spans="11:26" s="75" customFormat="1" ht="26.25" customHeight="1">
      <c r="K1" s="76"/>
      <c r="L1" s="270" t="s">
        <v>114</v>
      </c>
      <c r="M1" s="270"/>
      <c r="N1" s="270"/>
      <c r="O1" s="270"/>
      <c r="P1" s="270"/>
      <c r="Q1" s="270"/>
      <c r="R1" s="270"/>
      <c r="S1" s="270"/>
      <c r="T1" s="270"/>
      <c r="U1" s="270"/>
      <c r="V1" s="77"/>
      <c r="W1" s="271" t="s">
        <v>193</v>
      </c>
      <c r="X1" s="271"/>
      <c r="Y1" s="271"/>
      <c r="Z1" s="271"/>
    </row>
    <row r="2" spans="1:26" s="80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O2" s="81"/>
      <c r="P2" s="81"/>
      <c r="Q2" s="272" t="s">
        <v>82</v>
      </c>
      <c r="R2" s="272"/>
      <c r="S2" s="272"/>
      <c r="T2" s="272"/>
      <c r="U2" s="272"/>
      <c r="V2" s="83"/>
      <c r="W2" s="271"/>
      <c r="X2" s="271"/>
      <c r="Y2" s="271"/>
      <c r="Z2" s="271"/>
    </row>
    <row r="3" spans="1:26" s="80" customFormat="1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M3" s="273" t="s">
        <v>100</v>
      </c>
      <c r="N3" s="273"/>
      <c r="O3" s="273"/>
      <c r="P3" s="84"/>
      <c r="Q3" s="274" t="s">
        <v>128</v>
      </c>
      <c r="R3" s="265"/>
      <c r="S3" s="86" t="s">
        <v>97</v>
      </c>
      <c r="T3" s="265" t="s">
        <v>97</v>
      </c>
      <c r="U3" s="265"/>
      <c r="V3" s="87"/>
      <c r="W3" s="271"/>
      <c r="X3" s="271"/>
      <c r="Y3" s="271"/>
      <c r="Z3" s="271"/>
    </row>
    <row r="4" spans="1:26" s="80" customFormat="1" ht="36.75" customHeight="1">
      <c r="A4" s="266" t="s">
        <v>0</v>
      </c>
      <c r="B4" s="266"/>
      <c r="C4" s="266"/>
      <c r="D4" s="267" t="s">
        <v>408</v>
      </c>
      <c r="E4" s="268"/>
      <c r="F4" s="268"/>
      <c r="G4" s="268"/>
      <c r="H4" s="268"/>
      <c r="I4" s="268"/>
      <c r="J4" s="268"/>
      <c r="K4" s="268"/>
      <c r="L4" s="268"/>
      <c r="M4" s="268"/>
      <c r="O4" s="88" t="s">
        <v>1</v>
      </c>
      <c r="P4" s="88"/>
      <c r="Q4" s="265" t="s">
        <v>410</v>
      </c>
      <c r="R4" s="265"/>
      <c r="S4" s="265"/>
      <c r="T4" s="265"/>
      <c r="U4" s="265"/>
      <c r="V4" s="87"/>
      <c r="W4" s="271"/>
      <c r="X4" s="271"/>
      <c r="Y4" s="271"/>
      <c r="Z4" s="271"/>
    </row>
    <row r="5" spans="1:26" s="80" customFormat="1" ht="12.75">
      <c r="A5" s="266" t="s">
        <v>2</v>
      </c>
      <c r="B5" s="266"/>
      <c r="C5" s="269" t="s">
        <v>402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O5" s="88" t="s">
        <v>3</v>
      </c>
      <c r="P5" s="89"/>
      <c r="Q5" s="265" t="s">
        <v>401</v>
      </c>
      <c r="R5" s="265"/>
      <c r="S5" s="265"/>
      <c r="T5" s="265"/>
      <c r="U5" s="265"/>
      <c r="V5" s="87"/>
      <c r="W5" s="262" t="s">
        <v>135</v>
      </c>
      <c r="X5" s="262"/>
      <c r="Y5" s="262"/>
      <c r="Z5" s="262"/>
    </row>
    <row r="6" spans="1:26" s="80" customFormat="1" ht="28.5" customHeight="1">
      <c r="A6" s="263" t="s">
        <v>116</v>
      </c>
      <c r="B6" s="263"/>
      <c r="C6" s="263"/>
      <c r="D6" s="263"/>
      <c r="E6" s="263"/>
      <c r="F6" s="263"/>
      <c r="G6" s="263"/>
      <c r="H6" s="263"/>
      <c r="I6" s="263"/>
      <c r="J6" s="264" t="s">
        <v>404</v>
      </c>
      <c r="K6" s="264"/>
      <c r="L6" s="264"/>
      <c r="M6" s="264"/>
      <c r="O6" s="88" t="s">
        <v>117</v>
      </c>
      <c r="P6" s="89"/>
      <c r="Q6" s="265" t="s">
        <v>360</v>
      </c>
      <c r="R6" s="265"/>
      <c r="S6" s="265"/>
      <c r="T6" s="265"/>
      <c r="U6" s="265"/>
      <c r="V6" s="87"/>
      <c r="W6" s="262"/>
      <c r="X6" s="262"/>
      <c r="Y6" s="262"/>
      <c r="Z6" s="262"/>
    </row>
    <row r="7" spans="1:26" s="80" customFormat="1" ht="12.75">
      <c r="A7" s="266" t="s">
        <v>4</v>
      </c>
      <c r="B7" s="266"/>
      <c r="C7" s="266"/>
      <c r="D7" s="266"/>
      <c r="E7" s="266"/>
      <c r="F7" s="266"/>
      <c r="G7" s="269"/>
      <c r="H7" s="269"/>
      <c r="I7" s="269"/>
      <c r="J7" s="261"/>
      <c r="K7" s="261"/>
      <c r="L7" s="261"/>
      <c r="M7" s="261"/>
      <c r="O7" s="88" t="s">
        <v>5</v>
      </c>
      <c r="P7" s="89"/>
      <c r="Q7" s="265"/>
      <c r="R7" s="265"/>
      <c r="S7" s="265"/>
      <c r="T7" s="265"/>
      <c r="U7" s="265"/>
      <c r="V7" s="87"/>
      <c r="W7" s="262"/>
      <c r="X7" s="262"/>
      <c r="Y7" s="262"/>
      <c r="Z7" s="262"/>
    </row>
    <row r="8" spans="1:26" s="80" customFormat="1" ht="34.5" customHeight="1">
      <c r="A8" s="266" t="s">
        <v>6</v>
      </c>
      <c r="B8" s="266"/>
      <c r="C8" s="266"/>
      <c r="D8" s="266"/>
      <c r="E8" s="266"/>
      <c r="F8" s="266"/>
      <c r="G8" s="261" t="s">
        <v>403</v>
      </c>
      <c r="H8" s="261"/>
      <c r="I8" s="261"/>
      <c r="J8" s="261"/>
      <c r="K8" s="261"/>
      <c r="L8" s="261"/>
      <c r="M8" s="261"/>
      <c r="O8" s="88" t="s">
        <v>7</v>
      </c>
      <c r="P8" s="89"/>
      <c r="Q8" s="265" t="s">
        <v>405</v>
      </c>
      <c r="R8" s="265"/>
      <c r="S8" s="265"/>
      <c r="T8" s="265"/>
      <c r="U8" s="265"/>
      <c r="V8" s="87"/>
      <c r="W8" s="262"/>
      <c r="X8" s="262"/>
      <c r="Y8" s="262"/>
      <c r="Z8" s="262"/>
    </row>
    <row r="9" spans="1:26" s="80" customFormat="1" ht="12" customHeight="1">
      <c r="A9" s="259" t="s">
        <v>124</v>
      </c>
      <c r="B9" s="259"/>
      <c r="C9" s="259"/>
      <c r="D9" s="259"/>
      <c r="E9" s="259"/>
      <c r="F9" s="259"/>
      <c r="G9" s="260" t="s">
        <v>409</v>
      </c>
      <c r="H9" s="260"/>
      <c r="I9" s="260"/>
      <c r="J9" s="260"/>
      <c r="K9" s="260"/>
      <c r="L9" s="260"/>
      <c r="M9" s="260"/>
      <c r="O9" s="90"/>
      <c r="P9" s="90"/>
      <c r="Q9" s="265"/>
      <c r="R9" s="265"/>
      <c r="S9" s="265"/>
      <c r="T9" s="265"/>
      <c r="U9" s="265"/>
      <c r="W9" s="262"/>
      <c r="X9" s="262"/>
      <c r="Y9" s="262"/>
      <c r="Z9" s="262"/>
    </row>
    <row r="10" spans="1:26" s="80" customFormat="1" ht="14.25" customHeight="1">
      <c r="A10" s="251" t="s">
        <v>8</v>
      </c>
      <c r="B10" s="251"/>
      <c r="C10" s="251"/>
      <c r="D10" s="251"/>
      <c r="E10" s="251"/>
      <c r="G10" s="252"/>
      <c r="H10" s="252"/>
      <c r="I10" s="252"/>
      <c r="J10" s="252"/>
      <c r="K10" s="252"/>
      <c r="L10" s="252"/>
      <c r="M10" s="252"/>
      <c r="N10" s="92"/>
      <c r="O10" s="90"/>
      <c r="P10" s="90"/>
      <c r="Q10" s="265"/>
      <c r="R10" s="265"/>
      <c r="S10" s="265"/>
      <c r="T10" s="265"/>
      <c r="U10" s="265"/>
      <c r="W10" s="262"/>
      <c r="X10" s="262"/>
      <c r="Y10" s="262"/>
      <c r="Z10" s="262"/>
    </row>
    <row r="11" spans="1:26" s="80" customFormat="1" ht="12" customHeight="1">
      <c r="A11" s="256" t="s">
        <v>83</v>
      </c>
      <c r="B11" s="256"/>
      <c r="C11" s="250" t="s">
        <v>406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93"/>
      <c r="O11" s="94"/>
      <c r="P11" s="94"/>
      <c r="Q11" s="94"/>
      <c r="R11" s="91"/>
      <c r="W11" s="262"/>
      <c r="X11" s="262"/>
      <c r="Y11" s="262"/>
      <c r="Z11" s="262"/>
    </row>
    <row r="12" spans="1:26" ht="12" customHeight="1">
      <c r="A12" s="256" t="s">
        <v>125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95"/>
      <c r="O12" s="95"/>
      <c r="P12" s="96"/>
      <c r="Q12" s="248"/>
      <c r="R12" s="248"/>
      <c r="V12" s="97"/>
      <c r="W12" s="262"/>
      <c r="X12" s="262"/>
      <c r="Y12" s="262"/>
      <c r="Z12" s="262"/>
    </row>
    <row r="13" spans="1:26" ht="12" customHeight="1">
      <c r="A13" s="256" t="s">
        <v>126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95"/>
      <c r="O13" s="241"/>
      <c r="P13" s="96"/>
      <c r="Q13" s="257"/>
      <c r="R13" s="258"/>
      <c r="V13" s="97"/>
      <c r="W13" s="262"/>
      <c r="X13" s="262"/>
      <c r="Y13" s="262"/>
      <c r="Z13" s="262"/>
    </row>
    <row r="14" spans="1:26" ht="12" customHeight="1">
      <c r="A14" s="256" t="s">
        <v>127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95"/>
      <c r="O14" s="241"/>
      <c r="P14" s="96"/>
      <c r="Q14" s="257" t="s">
        <v>129</v>
      </c>
      <c r="R14" s="258"/>
      <c r="V14" s="97"/>
      <c r="W14" s="262"/>
      <c r="X14" s="262"/>
      <c r="Y14" s="262"/>
      <c r="Z14" s="262"/>
    </row>
    <row r="15" spans="2:26" s="98" customFormat="1" ht="16.5" customHeight="1">
      <c r="B15" s="99"/>
      <c r="C15" s="99"/>
      <c r="D15" s="99"/>
      <c r="E15" s="99"/>
      <c r="F15" s="99"/>
      <c r="G15" s="99"/>
      <c r="H15" s="99"/>
      <c r="I15" s="99" t="s">
        <v>9</v>
      </c>
      <c r="K15" s="99"/>
      <c r="L15" s="99"/>
      <c r="M15" s="99"/>
      <c r="N15" s="99"/>
      <c r="O15" s="99"/>
      <c r="P15" s="99"/>
      <c r="Q15" s="100"/>
      <c r="R15" s="99"/>
      <c r="S15" s="99"/>
      <c r="T15" s="99"/>
      <c r="V15" s="101"/>
      <c r="W15" s="262"/>
      <c r="X15" s="262"/>
      <c r="Y15" s="262"/>
      <c r="Z15" s="262"/>
    </row>
    <row r="16" spans="2:26" s="98" customFormat="1" ht="15" customHeight="1">
      <c r="B16" s="99"/>
      <c r="C16" s="99"/>
      <c r="D16" s="99" t="s">
        <v>101</v>
      </c>
      <c r="E16" s="242" t="s">
        <v>131</v>
      </c>
      <c r="F16" s="242"/>
      <c r="G16" s="242"/>
      <c r="H16" s="242"/>
      <c r="I16" s="242"/>
      <c r="J16" s="242"/>
      <c r="K16" s="103" t="s">
        <v>102</v>
      </c>
      <c r="L16" s="102" t="s">
        <v>130</v>
      </c>
      <c r="M16" s="104" t="s">
        <v>103</v>
      </c>
      <c r="N16" s="99"/>
      <c r="O16" s="99"/>
      <c r="P16" s="99"/>
      <c r="Q16" s="100"/>
      <c r="R16" s="99"/>
      <c r="S16" s="99"/>
      <c r="T16" s="99"/>
      <c r="V16" s="101"/>
      <c r="W16" s="243" t="s">
        <v>136</v>
      </c>
      <c r="X16" s="243"/>
      <c r="Y16" s="243"/>
      <c r="Z16" s="243"/>
    </row>
    <row r="17" spans="1:26" s="108" customFormat="1" ht="4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05"/>
      <c r="P17" s="97"/>
      <c r="Q17" s="106"/>
      <c r="R17" s="97"/>
      <c r="S17" s="97"/>
      <c r="T17" s="97"/>
      <c r="U17" s="97"/>
      <c r="V17" s="107"/>
      <c r="W17" s="243"/>
      <c r="X17" s="243"/>
      <c r="Y17" s="243"/>
      <c r="Z17" s="243"/>
    </row>
    <row r="18" spans="9:22" s="75" customFormat="1" ht="12" customHeight="1">
      <c r="I18" s="109" t="s">
        <v>10</v>
      </c>
      <c r="J18" s="109"/>
      <c r="K18" s="109"/>
      <c r="L18" s="109"/>
      <c r="M18" s="244" t="s">
        <v>11</v>
      </c>
      <c r="N18" s="244"/>
      <c r="O18" s="244"/>
      <c r="P18" s="244"/>
      <c r="Q18" s="245">
        <v>1801001</v>
      </c>
      <c r="R18" s="245"/>
      <c r="S18" s="245"/>
      <c r="T18" s="245"/>
      <c r="U18" s="245"/>
      <c r="V18" s="77"/>
    </row>
    <row r="19" ht="3.75" customHeight="1"/>
    <row r="20" spans="1:21" ht="25.5">
      <c r="A20" s="253" t="s">
        <v>12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5"/>
      <c r="M20" s="111" t="s">
        <v>13</v>
      </c>
      <c r="N20" s="249" t="s">
        <v>14</v>
      </c>
      <c r="O20" s="249"/>
      <c r="P20" s="249"/>
      <c r="Q20" s="249" t="s">
        <v>15</v>
      </c>
      <c r="R20" s="249"/>
      <c r="S20" s="249"/>
      <c r="T20" s="249"/>
      <c r="U20" s="249"/>
    </row>
    <row r="21" spans="1:22" s="115" customFormat="1" ht="10.5" customHeight="1">
      <c r="A21" s="246">
        <v>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36"/>
      <c r="M21" s="113">
        <v>2</v>
      </c>
      <c r="N21" s="237">
        <v>3</v>
      </c>
      <c r="O21" s="237"/>
      <c r="P21" s="237"/>
      <c r="Q21" s="237">
        <v>4</v>
      </c>
      <c r="R21" s="237"/>
      <c r="S21" s="237"/>
      <c r="T21" s="237"/>
      <c r="U21" s="237"/>
      <c r="V21" s="114"/>
    </row>
    <row r="22" spans="1:22" s="118" customFormat="1" ht="12" customHeight="1">
      <c r="A22" s="253" t="s">
        <v>16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116"/>
      <c r="N22" s="238"/>
      <c r="O22" s="238"/>
      <c r="P22" s="238"/>
      <c r="Q22" s="239"/>
      <c r="R22" s="239"/>
      <c r="S22" s="239"/>
      <c r="T22" s="239"/>
      <c r="U22" s="239"/>
      <c r="V22" s="117"/>
    </row>
    <row r="23" spans="1:22" s="80" customFormat="1" ht="12" customHeight="1">
      <c r="A23" s="240" t="s">
        <v>17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9"/>
      <c r="M23" s="116"/>
      <c r="N23" s="238"/>
      <c r="O23" s="238"/>
      <c r="P23" s="238"/>
      <c r="Q23" s="239"/>
      <c r="R23" s="239"/>
      <c r="S23" s="239"/>
      <c r="T23" s="239"/>
      <c r="U23" s="239"/>
      <c r="V23" s="119"/>
    </row>
    <row r="24" spans="1:22" s="80" customFormat="1" ht="12" customHeight="1">
      <c r="A24" s="230" t="s">
        <v>18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2"/>
      <c r="M24" s="116" t="s">
        <v>84</v>
      </c>
      <c r="N24" s="233">
        <f>N25-O26</f>
        <v>0</v>
      </c>
      <c r="O24" s="233"/>
      <c r="P24" s="233"/>
      <c r="Q24" s="234">
        <f>Q25-R26</f>
        <v>0</v>
      </c>
      <c r="R24" s="234"/>
      <c r="S24" s="234"/>
      <c r="T24" s="234"/>
      <c r="U24" s="234"/>
      <c r="V24" s="119"/>
    </row>
    <row r="25" spans="1:22" s="80" customFormat="1" ht="12" customHeight="1">
      <c r="A25" s="230" t="s">
        <v>19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2"/>
      <c r="M25" s="116" t="s">
        <v>85</v>
      </c>
      <c r="N25" s="238"/>
      <c r="O25" s="238"/>
      <c r="P25" s="238"/>
      <c r="Q25" s="239"/>
      <c r="R25" s="239"/>
      <c r="S25" s="239"/>
      <c r="T25" s="239"/>
      <c r="U25" s="239"/>
      <c r="V25" s="119"/>
    </row>
    <row r="26" spans="1:22" s="80" customFormat="1" ht="12" customHeight="1">
      <c r="A26" s="230" t="s">
        <v>20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2"/>
      <c r="M26" s="116" t="s">
        <v>86</v>
      </c>
      <c r="N26" s="120" t="s">
        <v>98</v>
      </c>
      <c r="O26" s="121"/>
      <c r="P26" s="122" t="s">
        <v>99</v>
      </c>
      <c r="Q26" s="123" t="s">
        <v>98</v>
      </c>
      <c r="R26" s="235"/>
      <c r="S26" s="224"/>
      <c r="T26" s="224"/>
      <c r="U26" s="124" t="s">
        <v>99</v>
      </c>
      <c r="V26" s="119"/>
    </row>
    <row r="27" spans="1:22" s="80" customFormat="1" ht="12" customHeight="1">
      <c r="A27" s="240" t="s">
        <v>118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9"/>
      <c r="M27" s="116" t="s">
        <v>87</v>
      </c>
      <c r="N27" s="238"/>
      <c r="O27" s="238"/>
      <c r="P27" s="238"/>
      <c r="Q27" s="239"/>
      <c r="R27" s="239"/>
      <c r="S27" s="239"/>
      <c r="T27" s="239"/>
      <c r="U27" s="239"/>
      <c r="V27" s="125"/>
    </row>
    <row r="28" spans="1:22" s="80" customFormat="1" ht="12" customHeight="1">
      <c r="A28" s="240" t="s">
        <v>21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16"/>
      <c r="N28" s="238"/>
      <c r="O28" s="238"/>
      <c r="P28" s="238"/>
      <c r="Q28" s="239"/>
      <c r="R28" s="239"/>
      <c r="S28" s="239"/>
      <c r="T28" s="239"/>
      <c r="U28" s="239"/>
      <c r="V28" s="119"/>
    </row>
    <row r="29" spans="1:22" s="80" customFormat="1" ht="12" customHeight="1">
      <c r="A29" s="230" t="s">
        <v>18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16" t="s">
        <v>88</v>
      </c>
      <c r="N29" s="233">
        <f>N30-O31</f>
        <v>0</v>
      </c>
      <c r="O29" s="233"/>
      <c r="P29" s="233"/>
      <c r="Q29" s="234">
        <f>Q30-R31</f>
        <v>0</v>
      </c>
      <c r="R29" s="234"/>
      <c r="S29" s="234"/>
      <c r="T29" s="234"/>
      <c r="U29" s="234"/>
      <c r="V29" s="119"/>
    </row>
    <row r="30" spans="1:22" s="80" customFormat="1" ht="12" customHeight="1">
      <c r="A30" s="230" t="s">
        <v>19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16" t="s">
        <v>89</v>
      </c>
      <c r="N30" s="238"/>
      <c r="O30" s="238"/>
      <c r="P30" s="238"/>
      <c r="Q30" s="239"/>
      <c r="R30" s="239"/>
      <c r="S30" s="239"/>
      <c r="T30" s="239"/>
      <c r="U30" s="239"/>
      <c r="V30" s="119"/>
    </row>
    <row r="31" spans="1:22" s="80" customFormat="1" ht="12" customHeight="1">
      <c r="A31" s="230" t="s">
        <v>22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116" t="s">
        <v>90</v>
      </c>
      <c r="N31" s="120" t="s">
        <v>98</v>
      </c>
      <c r="O31" s="126"/>
      <c r="P31" s="127" t="s">
        <v>99</v>
      </c>
      <c r="Q31" s="123" t="s">
        <v>98</v>
      </c>
      <c r="R31" s="225"/>
      <c r="S31" s="225"/>
      <c r="T31" s="225"/>
      <c r="U31" s="124" t="s">
        <v>99</v>
      </c>
      <c r="V31" s="119"/>
    </row>
    <row r="32" spans="1:22" s="80" customFormat="1" ht="12" customHeight="1">
      <c r="A32" s="240" t="s">
        <v>107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116"/>
      <c r="N32" s="238"/>
      <c r="O32" s="238"/>
      <c r="P32" s="238"/>
      <c r="Q32" s="239"/>
      <c r="R32" s="239"/>
      <c r="S32" s="239"/>
      <c r="T32" s="239"/>
      <c r="U32" s="239"/>
      <c r="V32" s="125"/>
    </row>
    <row r="33" spans="1:22" s="80" customFormat="1" ht="12" customHeight="1">
      <c r="A33" s="230" t="s">
        <v>108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2"/>
      <c r="M33" s="116" t="s">
        <v>104</v>
      </c>
      <c r="N33" s="233">
        <f>N34-O35</f>
        <v>0</v>
      </c>
      <c r="O33" s="233"/>
      <c r="P33" s="233"/>
      <c r="Q33" s="234">
        <f>Q34-R35</f>
        <v>0</v>
      </c>
      <c r="R33" s="234"/>
      <c r="S33" s="234"/>
      <c r="T33" s="234"/>
      <c r="U33" s="234"/>
      <c r="V33" s="125"/>
    </row>
    <row r="34" spans="1:22" s="80" customFormat="1" ht="12" customHeight="1">
      <c r="A34" s="230" t="s">
        <v>19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2"/>
      <c r="M34" s="116" t="s">
        <v>105</v>
      </c>
      <c r="N34" s="238"/>
      <c r="O34" s="238"/>
      <c r="P34" s="238"/>
      <c r="Q34" s="239"/>
      <c r="R34" s="239"/>
      <c r="S34" s="239"/>
      <c r="T34" s="239"/>
      <c r="U34" s="239"/>
      <c r="V34" s="125"/>
    </row>
    <row r="35" spans="1:22" s="80" customFormat="1" ht="12" customHeight="1">
      <c r="A35" s="230" t="s">
        <v>20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2"/>
      <c r="M35" s="116" t="s">
        <v>106</v>
      </c>
      <c r="N35" s="120" t="s">
        <v>98</v>
      </c>
      <c r="O35" s="126"/>
      <c r="P35" s="127" t="s">
        <v>99</v>
      </c>
      <c r="Q35" s="123" t="s">
        <v>98</v>
      </c>
      <c r="R35" s="225"/>
      <c r="S35" s="225"/>
      <c r="T35" s="225"/>
      <c r="U35" s="124" t="s">
        <v>99</v>
      </c>
      <c r="V35" s="125"/>
    </row>
    <row r="36" spans="1:22" s="80" customFormat="1" ht="12" customHeight="1">
      <c r="A36" s="240" t="s">
        <v>23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M36" s="116"/>
      <c r="N36" s="238"/>
      <c r="O36" s="238"/>
      <c r="P36" s="238"/>
      <c r="Q36" s="239"/>
      <c r="R36" s="239"/>
      <c r="S36" s="239"/>
      <c r="T36" s="239"/>
      <c r="U36" s="239"/>
      <c r="V36" s="125"/>
    </row>
    <row r="37" spans="1:22" s="80" customFormat="1" ht="12" customHeight="1">
      <c r="A37" s="230" t="s">
        <v>24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2"/>
      <c r="M37" s="116" t="s">
        <v>91</v>
      </c>
      <c r="N37" s="238">
        <v>77668</v>
      </c>
      <c r="O37" s="238"/>
      <c r="P37" s="238"/>
      <c r="Q37" s="239">
        <v>101093</v>
      </c>
      <c r="R37" s="239"/>
      <c r="S37" s="239"/>
      <c r="T37" s="239"/>
      <c r="U37" s="239"/>
      <c r="V37" s="119"/>
    </row>
    <row r="38" spans="1:22" s="80" customFormat="1" ht="12" customHeight="1">
      <c r="A38" s="230" t="s">
        <v>25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  <c r="M38" s="116" t="s">
        <v>92</v>
      </c>
      <c r="N38" s="238">
        <v>8441</v>
      </c>
      <c r="O38" s="238"/>
      <c r="P38" s="238"/>
      <c r="Q38" s="239">
        <v>8245</v>
      </c>
      <c r="R38" s="239"/>
      <c r="S38" s="239"/>
      <c r="T38" s="239"/>
      <c r="U38" s="239"/>
      <c r="V38" s="119"/>
    </row>
    <row r="39" spans="1:22" s="80" customFormat="1" ht="12" customHeight="1">
      <c r="A39" s="240" t="s">
        <v>26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9"/>
      <c r="M39" s="128" t="s">
        <v>93</v>
      </c>
      <c r="N39" s="226"/>
      <c r="O39" s="226"/>
      <c r="P39" s="226"/>
      <c r="Q39" s="227"/>
      <c r="R39" s="227"/>
      <c r="S39" s="227"/>
      <c r="T39" s="227"/>
      <c r="U39" s="227"/>
      <c r="V39" s="119"/>
    </row>
    <row r="40" spans="1:21" s="130" customFormat="1" ht="12" customHeight="1">
      <c r="A40" s="218" t="s">
        <v>362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129" t="s">
        <v>156</v>
      </c>
      <c r="N40" s="220">
        <f>N41-N42</f>
        <v>0</v>
      </c>
      <c r="O40" s="221"/>
      <c r="P40" s="222"/>
      <c r="Q40" s="220">
        <f>Q41-Q42</f>
        <v>0</v>
      </c>
      <c r="R40" s="221"/>
      <c r="S40" s="221"/>
      <c r="T40" s="221"/>
      <c r="U40" s="222"/>
    </row>
    <row r="41" spans="1:21" s="130" customFormat="1" ht="12" customHeight="1">
      <c r="A41" s="218" t="s">
        <v>363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129" t="s">
        <v>364</v>
      </c>
      <c r="N41" s="223"/>
      <c r="O41" s="275"/>
      <c r="P41" s="276"/>
      <c r="Q41" s="223"/>
      <c r="R41" s="275"/>
      <c r="S41" s="275"/>
      <c r="T41" s="275"/>
      <c r="U41" s="276"/>
    </row>
    <row r="42" spans="1:21" s="130" customFormat="1" ht="12" customHeight="1">
      <c r="A42" s="218" t="s">
        <v>365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129" t="s">
        <v>366</v>
      </c>
      <c r="N42" s="223"/>
      <c r="O42" s="275"/>
      <c r="P42" s="276"/>
      <c r="Q42" s="223"/>
      <c r="R42" s="275"/>
      <c r="S42" s="275"/>
      <c r="T42" s="275"/>
      <c r="U42" s="276"/>
    </row>
    <row r="43" spans="1:22" s="130" customFormat="1" ht="12" customHeight="1">
      <c r="A43" s="277" t="s">
        <v>27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78"/>
      <c r="M43" s="131" t="s">
        <v>94</v>
      </c>
      <c r="N43" s="279"/>
      <c r="O43" s="279"/>
      <c r="P43" s="279"/>
      <c r="Q43" s="280"/>
      <c r="R43" s="280"/>
      <c r="S43" s="280"/>
      <c r="T43" s="280"/>
      <c r="U43" s="280"/>
      <c r="V43" s="119"/>
    </row>
    <row r="44" spans="1:22" s="130" customFormat="1" ht="12" customHeight="1">
      <c r="A44" s="277" t="s">
        <v>359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78"/>
      <c r="M44" s="132" t="s">
        <v>367</v>
      </c>
      <c r="N44" s="281"/>
      <c r="O44" s="282"/>
      <c r="P44" s="283"/>
      <c r="Q44" s="284"/>
      <c r="R44" s="285"/>
      <c r="S44" s="285"/>
      <c r="T44" s="285"/>
      <c r="U44" s="286"/>
      <c r="V44" s="119"/>
    </row>
    <row r="45" spans="1:22" s="80" customFormat="1" ht="12" customHeight="1">
      <c r="A45" s="240" t="s">
        <v>28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6" t="s">
        <v>95</v>
      </c>
      <c r="N45" s="238"/>
      <c r="O45" s="238"/>
      <c r="P45" s="238"/>
      <c r="Q45" s="239"/>
      <c r="R45" s="239"/>
      <c r="S45" s="239"/>
      <c r="T45" s="239"/>
      <c r="U45" s="239"/>
      <c r="V45" s="119"/>
    </row>
    <row r="46" spans="1:22" s="80" customFormat="1" ht="12" customHeight="1">
      <c r="A46" s="240" t="s">
        <v>368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116" t="s">
        <v>369</v>
      </c>
      <c r="N46" s="238"/>
      <c r="O46" s="238"/>
      <c r="P46" s="238"/>
      <c r="Q46" s="239"/>
      <c r="R46" s="239"/>
      <c r="S46" s="239"/>
      <c r="T46" s="239"/>
      <c r="U46" s="239"/>
      <c r="V46" s="119"/>
    </row>
    <row r="47" spans="1:22" s="80" customFormat="1" ht="12" customHeight="1">
      <c r="A47" s="287" t="s">
        <v>29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9"/>
      <c r="M47" s="111" t="s">
        <v>96</v>
      </c>
      <c r="N47" s="290">
        <f>N24+N27+N29+N33+N37+N38+N39+N40+N43+N44+N45+N46</f>
        <v>86109</v>
      </c>
      <c r="O47" s="290"/>
      <c r="P47" s="290"/>
      <c r="Q47" s="291">
        <f>Q24+Q27+Q29+Q33+Q37+Q38+Q39+Q40+Q43+Q44+Q45+Q46</f>
        <v>109338</v>
      </c>
      <c r="R47" s="291"/>
      <c r="S47" s="291"/>
      <c r="T47" s="291"/>
      <c r="U47" s="291"/>
      <c r="V47" s="119"/>
    </row>
    <row r="48" spans="1:22" s="80" customFormat="1" ht="12" customHeight="1">
      <c r="A48" s="253" t="s">
        <v>30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5"/>
      <c r="M48" s="116"/>
      <c r="N48" s="238"/>
      <c r="O48" s="238"/>
      <c r="P48" s="238"/>
      <c r="Q48" s="239"/>
      <c r="R48" s="239"/>
      <c r="S48" s="239"/>
      <c r="T48" s="239"/>
      <c r="U48" s="239"/>
      <c r="V48" s="136"/>
    </row>
    <row r="49" spans="1:22" s="80" customFormat="1" ht="12" customHeight="1">
      <c r="A49" s="240" t="s">
        <v>109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9"/>
      <c r="M49" s="116">
        <v>100</v>
      </c>
      <c r="N49" s="238"/>
      <c r="O49" s="238"/>
      <c r="P49" s="238"/>
      <c r="Q49" s="239"/>
      <c r="R49" s="239"/>
      <c r="S49" s="239"/>
      <c r="T49" s="239"/>
      <c r="U49" s="239"/>
      <c r="V49" s="119"/>
    </row>
    <row r="50" spans="1:22" s="80" customFormat="1" ht="12" customHeight="1">
      <c r="A50" s="240" t="s">
        <v>110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9"/>
      <c r="M50" s="116">
        <v>110</v>
      </c>
      <c r="N50" s="238"/>
      <c r="O50" s="238"/>
      <c r="P50" s="238"/>
      <c r="Q50" s="239"/>
      <c r="R50" s="239"/>
      <c r="S50" s="239"/>
      <c r="T50" s="239"/>
      <c r="U50" s="239"/>
      <c r="V50" s="119"/>
    </row>
    <row r="51" spans="1:22" s="80" customFormat="1" ht="12" customHeight="1">
      <c r="A51" s="240" t="s">
        <v>111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9"/>
      <c r="M51" s="116">
        <v>120</v>
      </c>
      <c r="N51" s="238"/>
      <c r="O51" s="238"/>
      <c r="P51" s="238"/>
      <c r="Q51" s="239"/>
      <c r="R51" s="239"/>
      <c r="S51" s="239"/>
      <c r="T51" s="239"/>
      <c r="U51" s="239"/>
      <c r="V51" s="119"/>
    </row>
    <row r="52" spans="1:22" s="80" customFormat="1" ht="12" customHeight="1">
      <c r="A52" s="240" t="s">
        <v>112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9"/>
      <c r="M52" s="116">
        <v>130</v>
      </c>
      <c r="N52" s="238"/>
      <c r="O52" s="238"/>
      <c r="P52" s="238"/>
      <c r="Q52" s="239"/>
      <c r="R52" s="239"/>
      <c r="S52" s="239"/>
      <c r="T52" s="239"/>
      <c r="U52" s="239"/>
      <c r="V52" s="119"/>
    </row>
    <row r="53" spans="1:22" s="80" customFormat="1" ht="12" customHeight="1">
      <c r="A53" s="240" t="s">
        <v>113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9"/>
      <c r="M53" s="116">
        <v>140</v>
      </c>
      <c r="N53" s="238"/>
      <c r="O53" s="238"/>
      <c r="P53" s="238"/>
      <c r="Q53" s="239"/>
      <c r="R53" s="239"/>
      <c r="S53" s="239"/>
      <c r="T53" s="239"/>
      <c r="U53" s="239"/>
      <c r="V53" s="119"/>
    </row>
    <row r="54" spans="1:22" s="80" customFormat="1" ht="12" customHeight="1">
      <c r="A54" s="240" t="s">
        <v>31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9"/>
      <c r="M54" s="116">
        <v>150</v>
      </c>
      <c r="N54" s="238"/>
      <c r="O54" s="238"/>
      <c r="P54" s="238"/>
      <c r="Q54" s="239"/>
      <c r="R54" s="239"/>
      <c r="S54" s="239"/>
      <c r="T54" s="239"/>
      <c r="U54" s="239"/>
      <c r="V54" s="119"/>
    </row>
    <row r="55" spans="1:22" s="80" customFormat="1" ht="12" customHeight="1">
      <c r="A55" s="240" t="s">
        <v>32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9"/>
      <c r="M55" s="116"/>
      <c r="N55" s="238"/>
      <c r="O55" s="238"/>
      <c r="P55" s="238"/>
      <c r="Q55" s="239"/>
      <c r="R55" s="239"/>
      <c r="S55" s="239"/>
      <c r="T55" s="239"/>
      <c r="U55" s="239"/>
      <c r="V55" s="119"/>
    </row>
    <row r="56" spans="1:22" s="80" customFormat="1" ht="12" customHeight="1">
      <c r="A56" s="230" t="s">
        <v>33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2"/>
      <c r="M56" s="116">
        <v>160</v>
      </c>
      <c r="N56" s="233">
        <f>N57-O58</f>
        <v>0</v>
      </c>
      <c r="O56" s="233"/>
      <c r="P56" s="233"/>
      <c r="Q56" s="234">
        <f>Q57-R58</f>
        <v>0</v>
      </c>
      <c r="R56" s="234"/>
      <c r="S56" s="234"/>
      <c r="T56" s="234"/>
      <c r="U56" s="234"/>
      <c r="V56" s="119"/>
    </row>
    <row r="57" spans="1:22" s="80" customFormat="1" ht="12" customHeight="1">
      <c r="A57" s="230" t="s">
        <v>19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2"/>
      <c r="M57" s="116">
        <v>161</v>
      </c>
      <c r="N57" s="226"/>
      <c r="O57" s="226"/>
      <c r="P57" s="226"/>
      <c r="Q57" s="227"/>
      <c r="R57" s="227"/>
      <c r="S57" s="227"/>
      <c r="T57" s="227"/>
      <c r="U57" s="227"/>
      <c r="V57" s="119"/>
    </row>
    <row r="58" spans="1:22" s="80" customFormat="1" ht="12" customHeight="1">
      <c r="A58" s="230" t="s">
        <v>34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2"/>
      <c r="M58" s="137">
        <v>162</v>
      </c>
      <c r="N58" s="138" t="s">
        <v>98</v>
      </c>
      <c r="O58" s="139"/>
      <c r="P58" s="140" t="s">
        <v>99</v>
      </c>
      <c r="Q58" s="141" t="s">
        <v>98</v>
      </c>
      <c r="R58" s="292"/>
      <c r="S58" s="292"/>
      <c r="T58" s="292"/>
      <c r="U58" s="142" t="s">
        <v>99</v>
      </c>
      <c r="V58" s="119"/>
    </row>
    <row r="59" spans="1:22" s="80" customFormat="1" ht="12" customHeight="1">
      <c r="A59" s="240" t="s">
        <v>35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9"/>
      <c r="M59" s="116"/>
      <c r="N59" s="238"/>
      <c r="O59" s="238"/>
      <c r="P59" s="238"/>
      <c r="Q59" s="239"/>
      <c r="R59" s="239"/>
      <c r="S59" s="239"/>
      <c r="T59" s="239"/>
      <c r="U59" s="239"/>
      <c r="V59" s="125"/>
    </row>
    <row r="60" spans="1:22" s="80" customFormat="1" ht="12" customHeight="1">
      <c r="A60" s="230" t="s">
        <v>36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2"/>
      <c r="M60" s="116">
        <v>170</v>
      </c>
      <c r="N60" s="238"/>
      <c r="O60" s="238"/>
      <c r="P60" s="238"/>
      <c r="Q60" s="239"/>
      <c r="R60" s="239"/>
      <c r="S60" s="239"/>
      <c r="T60" s="239"/>
      <c r="U60" s="239"/>
      <c r="V60" s="119"/>
    </row>
    <row r="61" spans="1:22" s="80" customFormat="1" ht="12" customHeight="1">
      <c r="A61" s="230" t="s">
        <v>37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2"/>
      <c r="M61" s="116">
        <v>180</v>
      </c>
      <c r="N61" s="238"/>
      <c r="O61" s="238"/>
      <c r="P61" s="238"/>
      <c r="Q61" s="239"/>
      <c r="R61" s="239"/>
      <c r="S61" s="239"/>
      <c r="T61" s="239"/>
      <c r="U61" s="239"/>
      <c r="V61" s="119"/>
    </row>
    <row r="62" spans="1:22" s="80" customFormat="1" ht="12" customHeight="1">
      <c r="A62" s="230" t="s">
        <v>38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2"/>
      <c r="M62" s="116">
        <v>190</v>
      </c>
      <c r="N62" s="238">
        <v>1</v>
      </c>
      <c r="O62" s="238"/>
      <c r="P62" s="238"/>
      <c r="Q62" s="239">
        <v>75</v>
      </c>
      <c r="R62" s="239"/>
      <c r="S62" s="239"/>
      <c r="T62" s="239"/>
      <c r="U62" s="239"/>
      <c r="V62" s="119"/>
    </row>
    <row r="63" spans="1:22" s="80" customFormat="1" ht="12" customHeight="1">
      <c r="A63" s="230" t="s">
        <v>39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2"/>
      <c r="M63" s="116">
        <v>200</v>
      </c>
      <c r="N63" s="238"/>
      <c r="O63" s="238"/>
      <c r="P63" s="238"/>
      <c r="Q63" s="239"/>
      <c r="R63" s="239"/>
      <c r="S63" s="239"/>
      <c r="T63" s="239"/>
      <c r="U63" s="239"/>
      <c r="V63" s="119"/>
    </row>
    <row r="64" spans="1:22" s="80" customFormat="1" ht="12" customHeight="1">
      <c r="A64" s="240" t="s">
        <v>40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9"/>
      <c r="M64" s="116">
        <v>210</v>
      </c>
      <c r="N64" s="238">
        <v>9176</v>
      </c>
      <c r="O64" s="238"/>
      <c r="P64" s="238"/>
      <c r="Q64" s="239">
        <v>6325</v>
      </c>
      <c r="R64" s="239"/>
      <c r="S64" s="239"/>
      <c r="T64" s="239"/>
      <c r="U64" s="239"/>
      <c r="V64" s="119"/>
    </row>
    <row r="65" spans="1:22" s="80" customFormat="1" ht="12" customHeight="1">
      <c r="A65" s="240" t="s">
        <v>41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9"/>
      <c r="M65" s="116">
        <v>220</v>
      </c>
      <c r="N65" s="238">
        <v>27928</v>
      </c>
      <c r="O65" s="238"/>
      <c r="P65" s="238"/>
      <c r="Q65" s="239">
        <v>15285</v>
      </c>
      <c r="R65" s="239"/>
      <c r="S65" s="239"/>
      <c r="T65" s="239"/>
      <c r="U65" s="239"/>
      <c r="V65" s="119"/>
    </row>
    <row r="66" spans="1:22" s="80" customFormat="1" ht="12" customHeight="1">
      <c r="A66" s="240" t="s">
        <v>42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9"/>
      <c r="M66" s="116"/>
      <c r="N66" s="238"/>
      <c r="O66" s="238"/>
      <c r="P66" s="238"/>
      <c r="Q66" s="239"/>
      <c r="R66" s="239"/>
      <c r="S66" s="239"/>
      <c r="T66" s="239"/>
      <c r="U66" s="239"/>
      <c r="V66" s="119"/>
    </row>
    <row r="67" spans="1:22" s="80" customFormat="1" ht="12" customHeight="1">
      <c r="A67" s="230" t="s">
        <v>43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2"/>
      <c r="M67" s="116">
        <v>230</v>
      </c>
      <c r="N67" s="238">
        <v>4088</v>
      </c>
      <c r="O67" s="238"/>
      <c r="P67" s="238"/>
      <c r="Q67" s="239">
        <v>19975</v>
      </c>
      <c r="R67" s="239"/>
      <c r="S67" s="239"/>
      <c r="T67" s="239"/>
      <c r="U67" s="239"/>
      <c r="V67" s="119"/>
    </row>
    <row r="68" spans="1:22" s="130" customFormat="1" ht="12" customHeight="1">
      <c r="A68" s="230" t="s">
        <v>119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2"/>
      <c r="M68" s="132" t="s">
        <v>120</v>
      </c>
      <c r="N68" s="281"/>
      <c r="O68" s="282"/>
      <c r="P68" s="283"/>
      <c r="Q68" s="284"/>
      <c r="R68" s="285"/>
      <c r="S68" s="285"/>
      <c r="T68" s="285"/>
      <c r="U68" s="286"/>
      <c r="V68" s="119"/>
    </row>
    <row r="69" spans="1:22" s="80" customFormat="1" ht="12" customHeight="1">
      <c r="A69" s="230" t="s">
        <v>44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2"/>
      <c r="M69" s="116">
        <v>240</v>
      </c>
      <c r="N69" s="238">
        <v>39495</v>
      </c>
      <c r="O69" s="238"/>
      <c r="P69" s="238"/>
      <c r="Q69" s="239">
        <v>85254</v>
      </c>
      <c r="R69" s="239"/>
      <c r="S69" s="239"/>
      <c r="T69" s="239"/>
      <c r="U69" s="239"/>
      <c r="V69" s="119"/>
    </row>
    <row r="70" spans="1:22" s="80" customFormat="1" ht="12" customHeight="1">
      <c r="A70" s="240" t="s">
        <v>45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9"/>
      <c r="M70" s="116">
        <v>250</v>
      </c>
      <c r="N70" s="238"/>
      <c r="O70" s="238"/>
      <c r="P70" s="238"/>
      <c r="Q70" s="239"/>
      <c r="R70" s="239"/>
      <c r="S70" s="239"/>
      <c r="T70" s="239"/>
      <c r="U70" s="239"/>
      <c r="V70" s="119"/>
    </row>
    <row r="71" spans="1:22" s="80" customFormat="1" ht="12" customHeight="1">
      <c r="A71" s="287" t="s">
        <v>46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9"/>
      <c r="M71" s="111">
        <v>260</v>
      </c>
      <c r="N71" s="290">
        <f>SUM(N49:P54,N56,N60:P65,N67,N69:P70)</f>
        <v>80688</v>
      </c>
      <c r="O71" s="290"/>
      <c r="P71" s="290"/>
      <c r="Q71" s="291">
        <f>SUM(Q49:U54,Q56,Q60:U65,Q67,Q69:U70)</f>
        <v>126914</v>
      </c>
      <c r="R71" s="291"/>
      <c r="S71" s="291"/>
      <c r="T71" s="291"/>
      <c r="U71" s="291"/>
      <c r="V71" s="119"/>
    </row>
    <row r="72" spans="1:22" s="80" customFormat="1" ht="12" customHeight="1">
      <c r="A72" s="253" t="s">
        <v>47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5"/>
      <c r="M72" s="111">
        <v>270</v>
      </c>
      <c r="N72" s="293"/>
      <c r="O72" s="293"/>
      <c r="P72" s="293"/>
      <c r="Q72" s="294"/>
      <c r="R72" s="294"/>
      <c r="S72" s="294"/>
      <c r="T72" s="294"/>
      <c r="U72" s="294"/>
      <c r="V72" s="136"/>
    </row>
    <row r="73" spans="1:22" s="130" customFormat="1" ht="12" customHeight="1">
      <c r="A73" s="295" t="s">
        <v>370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/>
      <c r="M73" s="143" t="s">
        <v>371</v>
      </c>
      <c r="N73" s="298"/>
      <c r="O73" s="299"/>
      <c r="P73" s="300"/>
      <c r="Q73" s="301"/>
      <c r="R73" s="302"/>
      <c r="S73" s="302"/>
      <c r="T73" s="302"/>
      <c r="U73" s="303"/>
      <c r="V73" s="136"/>
    </row>
    <row r="74" spans="1:22" s="80" customFormat="1" ht="12" customHeight="1">
      <c r="A74" s="287" t="s">
        <v>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9"/>
      <c r="M74" s="111">
        <v>280</v>
      </c>
      <c r="N74" s="290">
        <f>SUM(N47,N71,N72,N73)</f>
        <v>166797</v>
      </c>
      <c r="O74" s="290"/>
      <c r="P74" s="290"/>
      <c r="Q74" s="291">
        <f>SUM(Q47,Q71,Q72,Q73)</f>
        <v>236252</v>
      </c>
      <c r="R74" s="291"/>
      <c r="S74" s="291"/>
      <c r="T74" s="291"/>
      <c r="U74" s="291"/>
      <c r="V74" s="136"/>
    </row>
    <row r="75" spans="14:22" s="80" customFormat="1" ht="9" customHeight="1">
      <c r="N75" s="144"/>
      <c r="O75" s="144"/>
      <c r="P75" s="144"/>
      <c r="Q75" s="144"/>
      <c r="R75" s="144"/>
      <c r="S75" s="144"/>
      <c r="T75" s="144"/>
      <c r="U75" s="144"/>
      <c r="V75" s="136"/>
    </row>
    <row r="76" spans="1:22" s="80" customFormat="1" ht="25.5">
      <c r="A76" s="253" t="s">
        <v>48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5"/>
      <c r="M76" s="111" t="s">
        <v>13</v>
      </c>
      <c r="N76" s="293" t="s">
        <v>14</v>
      </c>
      <c r="O76" s="293"/>
      <c r="P76" s="293"/>
      <c r="Q76" s="293" t="s">
        <v>15</v>
      </c>
      <c r="R76" s="293"/>
      <c r="S76" s="293"/>
      <c r="T76" s="293"/>
      <c r="U76" s="293"/>
      <c r="V76" s="145"/>
    </row>
    <row r="77" spans="1:22" s="115" customFormat="1" ht="10.5" customHeight="1">
      <c r="A77" s="246">
        <v>1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36"/>
      <c r="M77" s="113">
        <v>2</v>
      </c>
      <c r="N77" s="304">
        <v>3</v>
      </c>
      <c r="O77" s="304"/>
      <c r="P77" s="304"/>
      <c r="Q77" s="304">
        <v>4</v>
      </c>
      <c r="R77" s="304"/>
      <c r="S77" s="304"/>
      <c r="T77" s="304"/>
      <c r="U77" s="304"/>
      <c r="V77" s="146"/>
    </row>
    <row r="78" spans="1:22" s="118" customFormat="1" ht="12" customHeight="1">
      <c r="A78" s="253" t="s">
        <v>49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5"/>
      <c r="M78" s="116"/>
      <c r="N78" s="238"/>
      <c r="O78" s="238"/>
      <c r="P78" s="238"/>
      <c r="Q78" s="239"/>
      <c r="R78" s="239"/>
      <c r="S78" s="239"/>
      <c r="T78" s="239"/>
      <c r="U78" s="239"/>
      <c r="V78" s="147"/>
    </row>
    <row r="79" spans="1:22" s="80" customFormat="1" ht="12" customHeight="1">
      <c r="A79" s="240" t="s">
        <v>50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9"/>
      <c r="M79" s="116">
        <v>300</v>
      </c>
      <c r="N79" s="238">
        <v>10300</v>
      </c>
      <c r="O79" s="238"/>
      <c r="P79" s="238"/>
      <c r="Q79" s="239">
        <v>10300</v>
      </c>
      <c r="R79" s="239"/>
      <c r="S79" s="239"/>
      <c r="T79" s="239"/>
      <c r="U79" s="239"/>
      <c r="V79" s="119"/>
    </row>
    <row r="80" spans="1:22" s="80" customFormat="1" ht="12" customHeight="1">
      <c r="A80" s="240" t="s">
        <v>51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9"/>
      <c r="M80" s="116">
        <v>310</v>
      </c>
      <c r="N80" s="238"/>
      <c r="O80" s="238"/>
      <c r="P80" s="238"/>
      <c r="Q80" s="239"/>
      <c r="R80" s="239"/>
      <c r="S80" s="239"/>
      <c r="T80" s="239"/>
      <c r="U80" s="239"/>
      <c r="V80" s="119"/>
    </row>
    <row r="81" spans="1:22" s="80" customFormat="1" ht="12" customHeight="1">
      <c r="A81" s="240" t="s">
        <v>52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9"/>
      <c r="M81" s="116">
        <v>320</v>
      </c>
      <c r="N81" s="238"/>
      <c r="O81" s="238"/>
      <c r="P81" s="238"/>
      <c r="Q81" s="239"/>
      <c r="R81" s="239"/>
      <c r="S81" s="239"/>
      <c r="T81" s="239"/>
      <c r="U81" s="239"/>
      <c r="V81" s="119"/>
    </row>
    <row r="82" spans="1:22" s="80" customFormat="1" ht="12" customHeight="1">
      <c r="A82" s="240" t="s">
        <v>53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9"/>
      <c r="M82" s="116">
        <v>330</v>
      </c>
      <c r="N82" s="238"/>
      <c r="O82" s="238"/>
      <c r="P82" s="238"/>
      <c r="Q82" s="239"/>
      <c r="R82" s="239"/>
      <c r="S82" s="239"/>
      <c r="T82" s="239"/>
      <c r="U82" s="239"/>
      <c r="V82" s="119"/>
    </row>
    <row r="83" spans="1:22" s="80" customFormat="1" ht="12" customHeight="1">
      <c r="A83" s="240" t="s">
        <v>54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9"/>
      <c r="M83" s="116">
        <v>340</v>
      </c>
      <c r="N83" s="226"/>
      <c r="O83" s="226"/>
      <c r="P83" s="226"/>
      <c r="Q83" s="227"/>
      <c r="R83" s="227"/>
      <c r="S83" s="227"/>
      <c r="T83" s="227"/>
      <c r="U83" s="227"/>
      <c r="V83" s="119"/>
    </row>
    <row r="84" spans="1:22" s="80" customFormat="1" ht="12" customHeight="1">
      <c r="A84" s="240" t="s">
        <v>55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9"/>
      <c r="M84" s="116">
        <v>350</v>
      </c>
      <c r="N84" s="148"/>
      <c r="O84" s="139">
        <v>143079</v>
      </c>
      <c r="P84" s="149"/>
      <c r="Q84" s="150"/>
      <c r="R84" s="292">
        <v>199281</v>
      </c>
      <c r="S84" s="292"/>
      <c r="T84" s="292"/>
      <c r="U84" s="142"/>
      <c r="V84" s="119"/>
    </row>
    <row r="85" spans="1:22" s="80" customFormat="1" ht="12" customHeight="1">
      <c r="A85" s="240" t="s">
        <v>56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9"/>
      <c r="M85" s="137">
        <v>360</v>
      </c>
      <c r="N85" s="151" t="s">
        <v>98</v>
      </c>
      <c r="O85" s="152"/>
      <c r="P85" s="153" t="s">
        <v>99</v>
      </c>
      <c r="Q85" s="154" t="s">
        <v>98</v>
      </c>
      <c r="R85" s="306"/>
      <c r="S85" s="307"/>
      <c r="T85" s="307"/>
      <c r="U85" s="155" t="s">
        <v>99</v>
      </c>
      <c r="V85" s="119"/>
    </row>
    <row r="86" spans="1:22" s="80" customFormat="1" ht="12" customHeight="1">
      <c r="A86" s="240" t="s">
        <v>57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9"/>
      <c r="M86" s="137">
        <v>370</v>
      </c>
      <c r="N86" s="138" t="s">
        <v>98</v>
      </c>
      <c r="O86" s="156"/>
      <c r="P86" s="140" t="s">
        <v>99</v>
      </c>
      <c r="Q86" s="141" t="s">
        <v>98</v>
      </c>
      <c r="R86" s="305"/>
      <c r="S86" s="305"/>
      <c r="T86" s="305"/>
      <c r="U86" s="142" t="s">
        <v>99</v>
      </c>
      <c r="V86" s="125"/>
    </row>
    <row r="87" spans="1:22" s="80" customFormat="1" ht="12" customHeight="1">
      <c r="A87" s="240" t="s">
        <v>372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9"/>
      <c r="M87" s="137" t="s">
        <v>373</v>
      </c>
      <c r="N87" s="148"/>
      <c r="O87" s="139"/>
      <c r="P87" s="149"/>
      <c r="Q87" s="150"/>
      <c r="R87" s="292"/>
      <c r="S87" s="292"/>
      <c r="T87" s="292"/>
      <c r="U87" s="142"/>
      <c r="V87" s="125"/>
    </row>
    <row r="88" spans="1:22" s="80" customFormat="1" ht="12" customHeight="1">
      <c r="A88" s="287" t="s">
        <v>29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9"/>
      <c r="M88" s="111">
        <v>380</v>
      </c>
      <c r="N88" s="290">
        <f>IF(O84&lt;0,SUM(N79:P83,-ABS(O84),-O85,-O86),SUM(N79:P83,O84,-O85,-O86))+IF(O87&lt;0,-ABS(O87),ABS(O87))</f>
        <v>153379</v>
      </c>
      <c r="O88" s="290"/>
      <c r="P88" s="290"/>
      <c r="Q88" s="291">
        <f>IF(R84&lt;0,SUM(Q79:U83,-ABS(R84),-R85,-R86),SUM(Q79:U83,ABS(R84),-R85,-R86))+IF(R87&lt;0,-ABS(R87),R87)</f>
        <v>209581</v>
      </c>
      <c r="R88" s="291"/>
      <c r="S88" s="291"/>
      <c r="T88" s="291"/>
      <c r="U88" s="291"/>
      <c r="V88" s="125"/>
    </row>
    <row r="89" spans="1:22" s="80" customFormat="1" ht="12" customHeight="1">
      <c r="A89" s="287" t="s">
        <v>374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9"/>
      <c r="M89" s="111" t="s">
        <v>375</v>
      </c>
      <c r="N89" s="308"/>
      <c r="O89" s="308"/>
      <c r="P89" s="308"/>
      <c r="Q89" s="309"/>
      <c r="R89" s="309"/>
      <c r="S89" s="309"/>
      <c r="T89" s="309"/>
      <c r="U89" s="309"/>
      <c r="V89" s="119"/>
    </row>
    <row r="90" spans="1:22" s="80" customFormat="1" ht="12" customHeight="1">
      <c r="A90" s="253" t="s">
        <v>115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5"/>
      <c r="M90" s="116"/>
      <c r="N90" s="238"/>
      <c r="O90" s="238"/>
      <c r="P90" s="238"/>
      <c r="Q90" s="239"/>
      <c r="R90" s="239"/>
      <c r="S90" s="239"/>
      <c r="T90" s="239"/>
      <c r="U90" s="239"/>
      <c r="V90" s="136"/>
    </row>
    <row r="91" spans="1:22" s="80" customFormat="1" ht="12" customHeight="1">
      <c r="A91" s="240" t="s">
        <v>58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9"/>
      <c r="M91" s="116">
        <v>400</v>
      </c>
      <c r="N91" s="238"/>
      <c r="O91" s="238"/>
      <c r="P91" s="238"/>
      <c r="Q91" s="239"/>
      <c r="R91" s="239"/>
      <c r="S91" s="239"/>
      <c r="T91" s="239"/>
      <c r="U91" s="239"/>
      <c r="V91" s="119"/>
    </row>
    <row r="92" spans="1:22" s="80" customFormat="1" ht="12" customHeight="1">
      <c r="A92" s="240" t="s">
        <v>59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9"/>
      <c r="M92" s="116">
        <v>410</v>
      </c>
      <c r="N92" s="238"/>
      <c r="O92" s="238"/>
      <c r="P92" s="238"/>
      <c r="Q92" s="239"/>
      <c r="R92" s="239"/>
      <c r="S92" s="239"/>
      <c r="T92" s="239"/>
      <c r="U92" s="239"/>
      <c r="V92" s="119"/>
    </row>
    <row r="93" spans="1:22" s="130" customFormat="1" ht="12" customHeight="1">
      <c r="A93" s="310" t="s">
        <v>376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2"/>
      <c r="M93" s="132" t="s">
        <v>377</v>
      </c>
      <c r="N93" s="281"/>
      <c r="O93" s="282"/>
      <c r="P93" s="283"/>
      <c r="Q93" s="284"/>
      <c r="R93" s="285"/>
      <c r="S93" s="285"/>
      <c r="T93" s="285"/>
      <c r="U93" s="286"/>
      <c r="V93" s="119"/>
    </row>
    <row r="94" spans="1:22" s="130" customFormat="1" ht="12" customHeight="1">
      <c r="A94" s="310" t="s">
        <v>378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2"/>
      <c r="M94" s="132" t="s">
        <v>379</v>
      </c>
      <c r="N94" s="133" t="s">
        <v>98</v>
      </c>
      <c r="O94" s="134"/>
      <c r="P94" s="135" t="s">
        <v>99</v>
      </c>
      <c r="Q94" s="157" t="s">
        <v>98</v>
      </c>
      <c r="R94" s="285"/>
      <c r="S94" s="285"/>
      <c r="T94" s="285"/>
      <c r="U94" s="158" t="s">
        <v>99</v>
      </c>
      <c r="V94" s="119"/>
    </row>
    <row r="95" spans="1:22" s="130" customFormat="1" ht="24" customHeight="1">
      <c r="A95" s="313" t="s">
        <v>380</v>
      </c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5"/>
      <c r="M95" s="132" t="s">
        <v>381</v>
      </c>
      <c r="N95" s="281"/>
      <c r="O95" s="282"/>
      <c r="P95" s="283"/>
      <c r="Q95" s="284"/>
      <c r="R95" s="285"/>
      <c r="S95" s="285"/>
      <c r="T95" s="285"/>
      <c r="U95" s="286"/>
      <c r="V95" s="119"/>
    </row>
    <row r="96" spans="1:22" s="130" customFormat="1" ht="24" customHeight="1">
      <c r="A96" s="313" t="s">
        <v>382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5"/>
      <c r="M96" s="132" t="s">
        <v>383</v>
      </c>
      <c r="N96" s="281"/>
      <c r="O96" s="282"/>
      <c r="P96" s="283"/>
      <c r="Q96" s="284"/>
      <c r="R96" s="285"/>
      <c r="S96" s="285"/>
      <c r="T96" s="285"/>
      <c r="U96" s="286"/>
      <c r="V96" s="119"/>
    </row>
    <row r="97" spans="1:22" s="80" customFormat="1" ht="12" customHeight="1">
      <c r="A97" s="240" t="s">
        <v>121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9"/>
      <c r="M97" s="116">
        <v>420</v>
      </c>
      <c r="N97" s="238"/>
      <c r="O97" s="238"/>
      <c r="P97" s="238"/>
      <c r="Q97" s="239"/>
      <c r="R97" s="239"/>
      <c r="S97" s="239"/>
      <c r="T97" s="239"/>
      <c r="U97" s="239"/>
      <c r="V97" s="119"/>
    </row>
    <row r="98" spans="1:22" s="80" customFormat="1" ht="12" customHeight="1">
      <c r="A98" s="287" t="s">
        <v>46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9"/>
      <c r="M98" s="111">
        <v>430</v>
      </c>
      <c r="N98" s="290">
        <f>SUM(N91:P93,-O94,N95:P97)</f>
        <v>0</v>
      </c>
      <c r="O98" s="290"/>
      <c r="P98" s="290"/>
      <c r="Q98" s="291">
        <f>SUM(Q91:U93,-R94,Q95:U97)</f>
        <v>0</v>
      </c>
      <c r="R98" s="291"/>
      <c r="S98" s="291"/>
      <c r="T98" s="291"/>
      <c r="U98" s="291"/>
      <c r="V98" s="119"/>
    </row>
    <row r="99" spans="1:22" s="80" customFormat="1" ht="12" customHeight="1">
      <c r="A99" s="253" t="s">
        <v>60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5"/>
      <c r="M99" s="116"/>
      <c r="N99" s="238"/>
      <c r="O99" s="238"/>
      <c r="P99" s="238"/>
      <c r="Q99" s="239"/>
      <c r="R99" s="239"/>
      <c r="S99" s="239"/>
      <c r="T99" s="239"/>
      <c r="U99" s="239"/>
      <c r="V99" s="119"/>
    </row>
    <row r="100" spans="1:22" s="80" customFormat="1" ht="12" customHeight="1">
      <c r="A100" s="240" t="s">
        <v>61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9"/>
      <c r="M100" s="116">
        <v>440</v>
      </c>
      <c r="N100" s="238"/>
      <c r="O100" s="238"/>
      <c r="P100" s="238"/>
      <c r="Q100" s="239"/>
      <c r="R100" s="239"/>
      <c r="S100" s="239"/>
      <c r="T100" s="239"/>
      <c r="U100" s="239"/>
      <c r="V100" s="119"/>
    </row>
    <row r="101" spans="1:22" s="80" customFormat="1" ht="12" customHeight="1">
      <c r="A101" s="240" t="s">
        <v>62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9"/>
      <c r="M101" s="116">
        <v>450</v>
      </c>
      <c r="N101" s="238"/>
      <c r="O101" s="238"/>
      <c r="P101" s="238"/>
      <c r="Q101" s="239"/>
      <c r="R101" s="239"/>
      <c r="S101" s="239"/>
      <c r="T101" s="239"/>
      <c r="U101" s="239"/>
      <c r="V101" s="119"/>
    </row>
    <row r="102" spans="1:22" s="80" customFormat="1" ht="12" customHeight="1">
      <c r="A102" s="240" t="s">
        <v>63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9"/>
      <c r="M102" s="116">
        <v>460</v>
      </c>
      <c r="N102" s="238"/>
      <c r="O102" s="238"/>
      <c r="P102" s="238"/>
      <c r="Q102" s="239"/>
      <c r="R102" s="239"/>
      <c r="S102" s="239"/>
      <c r="T102" s="239"/>
      <c r="U102" s="239"/>
      <c r="V102" s="119"/>
    </row>
    <row r="103" spans="1:22" s="80" customFormat="1" ht="12" customHeight="1">
      <c r="A103" s="240" t="s">
        <v>64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9"/>
      <c r="M103" s="116">
        <v>470</v>
      </c>
      <c r="N103" s="238"/>
      <c r="O103" s="238"/>
      <c r="P103" s="238"/>
      <c r="Q103" s="239"/>
      <c r="R103" s="239"/>
      <c r="S103" s="239"/>
      <c r="T103" s="239"/>
      <c r="U103" s="239"/>
      <c r="V103" s="119"/>
    </row>
    <row r="104" spans="1:22" s="80" customFormat="1" ht="12" customHeight="1">
      <c r="A104" s="287" t="s">
        <v>65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9"/>
      <c r="M104" s="111">
        <v>480</v>
      </c>
      <c r="N104" s="290">
        <f>SUM(N100:P103)</f>
        <v>0</v>
      </c>
      <c r="O104" s="290"/>
      <c r="P104" s="290"/>
      <c r="Q104" s="291">
        <f>SUM(Q100:U103)</f>
        <v>0</v>
      </c>
      <c r="R104" s="291"/>
      <c r="S104" s="291"/>
      <c r="T104" s="291"/>
      <c r="U104" s="291"/>
      <c r="V104" s="119"/>
    </row>
    <row r="105" spans="1:22" s="80" customFormat="1" ht="12" customHeight="1">
      <c r="A105" s="253" t="s">
        <v>66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5"/>
      <c r="M105" s="116"/>
      <c r="N105" s="238"/>
      <c r="O105" s="238"/>
      <c r="P105" s="238"/>
      <c r="Q105" s="239"/>
      <c r="R105" s="239"/>
      <c r="S105" s="239"/>
      <c r="T105" s="239"/>
      <c r="U105" s="239"/>
      <c r="V105" s="136"/>
    </row>
    <row r="106" spans="1:22" s="80" customFormat="1" ht="12" customHeight="1">
      <c r="A106" s="240" t="s">
        <v>67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16">
        <v>500</v>
      </c>
      <c r="N106" s="238"/>
      <c r="O106" s="238"/>
      <c r="P106" s="238"/>
      <c r="Q106" s="239"/>
      <c r="R106" s="239"/>
      <c r="S106" s="239"/>
      <c r="T106" s="239"/>
      <c r="U106" s="239"/>
      <c r="V106" s="119"/>
    </row>
    <row r="107" spans="1:22" s="80" customFormat="1" ht="12" customHeight="1">
      <c r="A107" s="240" t="s">
        <v>68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9"/>
      <c r="M107" s="116">
        <v>510</v>
      </c>
      <c r="N107" s="238"/>
      <c r="O107" s="238"/>
      <c r="P107" s="238"/>
      <c r="Q107" s="239"/>
      <c r="R107" s="239"/>
      <c r="S107" s="239"/>
      <c r="T107" s="239"/>
      <c r="U107" s="239"/>
      <c r="V107" s="119"/>
    </row>
    <row r="108" spans="1:22" s="80" customFormat="1" ht="12" customHeight="1">
      <c r="A108" s="240" t="s">
        <v>69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9"/>
      <c r="M108" s="116">
        <v>520</v>
      </c>
      <c r="N108" s="238"/>
      <c r="O108" s="238"/>
      <c r="P108" s="238"/>
      <c r="Q108" s="239"/>
      <c r="R108" s="239"/>
      <c r="S108" s="239"/>
      <c r="T108" s="239"/>
      <c r="U108" s="239"/>
      <c r="V108" s="119"/>
    </row>
    <row r="109" spans="1:22" s="80" customFormat="1" ht="12" customHeight="1">
      <c r="A109" s="240" t="s">
        <v>70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9"/>
      <c r="M109" s="116">
        <v>530</v>
      </c>
      <c r="N109" s="238">
        <v>59</v>
      </c>
      <c r="O109" s="238"/>
      <c r="P109" s="238"/>
      <c r="Q109" s="239">
        <v>63</v>
      </c>
      <c r="R109" s="239"/>
      <c r="S109" s="239"/>
      <c r="T109" s="239"/>
      <c r="U109" s="239"/>
      <c r="V109" s="119"/>
    </row>
    <row r="110" spans="1:22" s="80" customFormat="1" ht="12" customHeight="1">
      <c r="A110" s="240" t="s">
        <v>71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9"/>
      <c r="M110" s="116"/>
      <c r="N110" s="238"/>
      <c r="O110" s="238"/>
      <c r="P110" s="238"/>
      <c r="Q110" s="239"/>
      <c r="R110" s="239"/>
      <c r="S110" s="239"/>
      <c r="T110" s="239"/>
      <c r="U110" s="239"/>
      <c r="V110" s="119"/>
    </row>
    <row r="111" spans="1:22" s="80" customFormat="1" ht="12" customHeight="1">
      <c r="A111" s="230" t="s">
        <v>72</v>
      </c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2"/>
      <c r="M111" s="116">
        <v>540</v>
      </c>
      <c r="N111" s="238"/>
      <c r="O111" s="238"/>
      <c r="P111" s="238"/>
      <c r="Q111" s="239"/>
      <c r="R111" s="239"/>
      <c r="S111" s="239"/>
      <c r="T111" s="239"/>
      <c r="U111" s="239"/>
      <c r="V111" s="119"/>
    </row>
    <row r="112" spans="1:22" s="80" customFormat="1" ht="12" customHeight="1">
      <c r="A112" s="230" t="s">
        <v>36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2"/>
      <c r="M112" s="116">
        <v>550</v>
      </c>
      <c r="N112" s="238"/>
      <c r="O112" s="238"/>
      <c r="P112" s="238"/>
      <c r="Q112" s="239"/>
      <c r="R112" s="239"/>
      <c r="S112" s="239"/>
      <c r="T112" s="239"/>
      <c r="U112" s="239"/>
      <c r="V112" s="119"/>
    </row>
    <row r="113" spans="1:22" s="80" customFormat="1" ht="12" customHeight="1">
      <c r="A113" s="230" t="s">
        <v>73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2"/>
      <c r="M113" s="116">
        <v>560</v>
      </c>
      <c r="N113" s="238"/>
      <c r="O113" s="238"/>
      <c r="P113" s="238"/>
      <c r="Q113" s="239"/>
      <c r="R113" s="239"/>
      <c r="S113" s="239"/>
      <c r="T113" s="239"/>
      <c r="U113" s="239"/>
      <c r="V113" s="119"/>
    </row>
    <row r="114" spans="1:22" s="80" customFormat="1" ht="12" customHeight="1">
      <c r="A114" s="230" t="s">
        <v>74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2"/>
      <c r="M114" s="116">
        <v>570</v>
      </c>
      <c r="N114" s="238"/>
      <c r="O114" s="238"/>
      <c r="P114" s="238"/>
      <c r="Q114" s="239"/>
      <c r="R114" s="239"/>
      <c r="S114" s="239"/>
      <c r="T114" s="239"/>
      <c r="U114" s="239"/>
      <c r="V114" s="119"/>
    </row>
    <row r="115" spans="1:22" s="80" customFormat="1" ht="12" customHeight="1">
      <c r="A115" s="230" t="s">
        <v>75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2"/>
      <c r="M115" s="116">
        <v>580</v>
      </c>
      <c r="N115" s="238"/>
      <c r="O115" s="238"/>
      <c r="P115" s="238"/>
      <c r="Q115" s="239"/>
      <c r="R115" s="239"/>
      <c r="S115" s="239"/>
      <c r="T115" s="239"/>
      <c r="U115" s="239"/>
      <c r="V115" s="119"/>
    </row>
    <row r="116" spans="1:22" s="80" customFormat="1" ht="12" customHeight="1">
      <c r="A116" s="230" t="s">
        <v>76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2"/>
      <c r="M116" s="116">
        <v>590</v>
      </c>
      <c r="N116" s="238"/>
      <c r="O116" s="238"/>
      <c r="P116" s="238"/>
      <c r="Q116" s="239"/>
      <c r="R116" s="239"/>
      <c r="S116" s="239"/>
      <c r="T116" s="239"/>
      <c r="U116" s="239"/>
      <c r="V116" s="119"/>
    </row>
    <row r="117" spans="1:22" s="80" customFormat="1" ht="12" customHeight="1">
      <c r="A117" s="230" t="s">
        <v>39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2"/>
      <c r="M117" s="116">
        <v>600</v>
      </c>
      <c r="N117" s="238"/>
      <c r="O117" s="238"/>
      <c r="P117" s="238"/>
      <c r="Q117" s="239"/>
      <c r="R117" s="239"/>
      <c r="S117" s="239"/>
      <c r="T117" s="239"/>
      <c r="U117" s="239"/>
      <c r="V117" s="119"/>
    </row>
    <row r="118" spans="1:22" s="130" customFormat="1" ht="24" customHeight="1">
      <c r="A118" s="277" t="s">
        <v>384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78"/>
      <c r="M118" s="132" t="s">
        <v>385</v>
      </c>
      <c r="N118" s="281"/>
      <c r="O118" s="282"/>
      <c r="P118" s="283"/>
      <c r="Q118" s="284"/>
      <c r="R118" s="285"/>
      <c r="S118" s="285"/>
      <c r="T118" s="285"/>
      <c r="U118" s="286"/>
      <c r="V118" s="119"/>
    </row>
    <row r="119" spans="1:22" s="80" customFormat="1" ht="12" customHeight="1">
      <c r="A119" s="240" t="s">
        <v>77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9"/>
      <c r="M119" s="116">
        <v>610</v>
      </c>
      <c r="N119" s="238">
        <v>13359</v>
      </c>
      <c r="O119" s="238"/>
      <c r="P119" s="238"/>
      <c r="Q119" s="239">
        <v>26608</v>
      </c>
      <c r="R119" s="239"/>
      <c r="S119" s="239"/>
      <c r="T119" s="239"/>
      <c r="U119" s="239"/>
      <c r="V119" s="119"/>
    </row>
    <row r="120" spans="1:22" s="80" customFormat="1" ht="12" customHeight="1">
      <c r="A120" s="287" t="s">
        <v>78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9"/>
      <c r="M120" s="111">
        <v>620</v>
      </c>
      <c r="N120" s="290">
        <f>SUM(N106:P109,N111:P119)</f>
        <v>13418</v>
      </c>
      <c r="O120" s="290"/>
      <c r="P120" s="290"/>
      <c r="Q120" s="291">
        <f>SUM(Q106:U109,Q111:U119)</f>
        <v>26671</v>
      </c>
      <c r="R120" s="291"/>
      <c r="S120" s="291"/>
      <c r="T120" s="291"/>
      <c r="U120" s="291"/>
      <c r="V120" s="119"/>
    </row>
    <row r="121" spans="1:22" s="80" customFormat="1" ht="12" customHeight="1">
      <c r="A121" s="253" t="s">
        <v>79</v>
      </c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5"/>
      <c r="M121" s="111">
        <v>630</v>
      </c>
      <c r="N121" s="293"/>
      <c r="O121" s="293"/>
      <c r="P121" s="293"/>
      <c r="Q121" s="294"/>
      <c r="R121" s="294"/>
      <c r="S121" s="294"/>
      <c r="T121" s="294"/>
      <c r="U121" s="294"/>
      <c r="V121" s="136"/>
    </row>
    <row r="122" spans="1:22" s="80" customFormat="1" ht="12" customHeight="1" thickBot="1">
      <c r="A122" s="287" t="s">
        <v>9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9"/>
      <c r="M122" s="111">
        <v>640</v>
      </c>
      <c r="N122" s="290">
        <f>SUM(N88,N98,N104,N120,N121,N89)</f>
        <v>166797</v>
      </c>
      <c r="O122" s="290"/>
      <c r="P122" s="290"/>
      <c r="Q122" s="291">
        <f>SUM(Q88,Q98,Q104,Q120,Q121,Q89)</f>
        <v>236252</v>
      </c>
      <c r="R122" s="291"/>
      <c r="S122" s="291"/>
      <c r="T122" s="291"/>
      <c r="U122" s="291"/>
      <c r="V122" s="136"/>
    </row>
    <row r="123" spans="1:22" ht="12.75">
      <c r="A123" s="159"/>
      <c r="B123" s="159"/>
      <c r="C123" s="159"/>
      <c r="O123" s="97"/>
      <c r="Q123" s="97"/>
      <c r="V123" s="97"/>
    </row>
    <row r="124" spans="1:22" ht="12.75">
      <c r="A124" s="160" t="s">
        <v>122</v>
      </c>
      <c r="D124" s="161"/>
      <c r="E124" s="161"/>
      <c r="F124" s="161"/>
      <c r="G124" s="161"/>
      <c r="H124" s="161"/>
      <c r="I124" s="161"/>
      <c r="J124" s="161"/>
      <c r="K124" s="161"/>
      <c r="O124" s="97"/>
      <c r="Q124" s="97"/>
      <c r="V124" s="97"/>
    </row>
    <row r="125" spans="1:22" ht="12.75">
      <c r="A125" s="160" t="s">
        <v>123</v>
      </c>
      <c r="D125" s="161"/>
      <c r="E125" s="161"/>
      <c r="O125" s="97"/>
      <c r="Q125" s="97"/>
      <c r="V125" s="97"/>
    </row>
    <row r="126" spans="15:22" ht="12.75">
      <c r="O126" s="97"/>
      <c r="Q126" s="97"/>
      <c r="V126" s="97"/>
    </row>
    <row r="127" spans="1:22" s="80" customFormat="1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105"/>
      <c r="P127" s="97"/>
      <c r="Q127" s="106"/>
      <c r="R127" s="97"/>
      <c r="S127" s="97"/>
      <c r="T127" s="97"/>
      <c r="U127" s="97"/>
      <c r="V127" s="136"/>
    </row>
    <row r="128" spans="1:16" ht="12.75">
      <c r="A128" s="316" t="s">
        <v>80</v>
      </c>
      <c r="B128" s="316"/>
      <c r="C128" s="316"/>
      <c r="D128" s="317"/>
      <c r="E128" s="317"/>
      <c r="F128" s="317"/>
      <c r="G128" s="317"/>
      <c r="H128" s="317"/>
      <c r="I128" s="317"/>
      <c r="J128" s="317"/>
      <c r="K128" s="163"/>
      <c r="L128" s="318" t="s">
        <v>411</v>
      </c>
      <c r="M128" s="318"/>
      <c r="N128" s="318"/>
      <c r="O128" s="318"/>
      <c r="P128" s="318"/>
    </row>
    <row r="129" spans="1:11" ht="12.75">
      <c r="A129" s="162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</row>
    <row r="130" spans="1:16" ht="12.75">
      <c r="A130" s="316" t="s">
        <v>412</v>
      </c>
      <c r="B130" s="316"/>
      <c r="C130" s="316"/>
      <c r="D130" s="316"/>
      <c r="E130" s="316"/>
      <c r="F130" s="317"/>
      <c r="G130" s="317"/>
      <c r="H130" s="317"/>
      <c r="I130" s="317"/>
      <c r="J130" s="317"/>
      <c r="K130" s="163"/>
      <c r="L130" s="318" t="s">
        <v>407</v>
      </c>
      <c r="M130" s="318"/>
      <c r="N130" s="318"/>
      <c r="O130" s="318"/>
      <c r="P130" s="318"/>
    </row>
    <row r="131" spans="1:16" ht="12.75">
      <c r="A131" s="162"/>
      <c r="B131" s="162"/>
      <c r="C131" s="162"/>
      <c r="D131" s="162"/>
      <c r="E131" s="162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</sheetData>
  <sheetProtection/>
  <mergeCells count="344">
    <mergeCell ref="A128:C128"/>
    <mergeCell ref="D128:J128"/>
    <mergeCell ref="L128:P128"/>
    <mergeCell ref="A130:E130"/>
    <mergeCell ref="F130:J130"/>
    <mergeCell ref="L130:P130"/>
    <mergeCell ref="A121:L121"/>
    <mergeCell ref="N121:P121"/>
    <mergeCell ref="Q121:U121"/>
    <mergeCell ref="A122:L122"/>
    <mergeCell ref="N122:P122"/>
    <mergeCell ref="Q122:U122"/>
    <mergeCell ref="A119:L119"/>
    <mergeCell ref="N119:P119"/>
    <mergeCell ref="Q119:U119"/>
    <mergeCell ref="A120:L120"/>
    <mergeCell ref="N120:P120"/>
    <mergeCell ref="Q120:U120"/>
    <mergeCell ref="A117:L117"/>
    <mergeCell ref="N117:P117"/>
    <mergeCell ref="Q117:U117"/>
    <mergeCell ref="A118:L118"/>
    <mergeCell ref="N118:P118"/>
    <mergeCell ref="Q118:U118"/>
    <mergeCell ref="A115:L115"/>
    <mergeCell ref="N115:P115"/>
    <mergeCell ref="Q115:U115"/>
    <mergeCell ref="A116:L116"/>
    <mergeCell ref="N116:P116"/>
    <mergeCell ref="Q116:U116"/>
    <mergeCell ref="A113:L113"/>
    <mergeCell ref="N113:P113"/>
    <mergeCell ref="Q113:U113"/>
    <mergeCell ref="A114:L114"/>
    <mergeCell ref="N114:P114"/>
    <mergeCell ref="Q114:U114"/>
    <mergeCell ref="A111:L111"/>
    <mergeCell ref="N111:P111"/>
    <mergeCell ref="Q111:U111"/>
    <mergeCell ref="A112:L112"/>
    <mergeCell ref="N112:P112"/>
    <mergeCell ref="Q112:U112"/>
    <mergeCell ref="A109:L109"/>
    <mergeCell ref="N109:P109"/>
    <mergeCell ref="Q109:U109"/>
    <mergeCell ref="A110:L110"/>
    <mergeCell ref="N110:P110"/>
    <mergeCell ref="Q110:U110"/>
    <mergeCell ref="A107:L107"/>
    <mergeCell ref="N107:P107"/>
    <mergeCell ref="Q107:U107"/>
    <mergeCell ref="A108:L108"/>
    <mergeCell ref="N108:P108"/>
    <mergeCell ref="Q108:U108"/>
    <mergeCell ref="A105:L105"/>
    <mergeCell ref="N105:P105"/>
    <mergeCell ref="Q105:U105"/>
    <mergeCell ref="A106:L106"/>
    <mergeCell ref="N106:P106"/>
    <mergeCell ref="Q106:U106"/>
    <mergeCell ref="A103:L103"/>
    <mergeCell ref="N103:P103"/>
    <mergeCell ref="Q103:U103"/>
    <mergeCell ref="A104:L104"/>
    <mergeCell ref="N104:P104"/>
    <mergeCell ref="Q104:U104"/>
    <mergeCell ref="A101:L101"/>
    <mergeCell ref="N101:P101"/>
    <mergeCell ref="Q101:U101"/>
    <mergeCell ref="A102:L102"/>
    <mergeCell ref="N102:P102"/>
    <mergeCell ref="Q102:U102"/>
    <mergeCell ref="A99:L99"/>
    <mergeCell ref="N99:P99"/>
    <mergeCell ref="Q99:U99"/>
    <mergeCell ref="A100:L100"/>
    <mergeCell ref="N100:P100"/>
    <mergeCell ref="Q100:U100"/>
    <mergeCell ref="A97:L97"/>
    <mergeCell ref="N97:P97"/>
    <mergeCell ref="Q97:U97"/>
    <mergeCell ref="A98:L98"/>
    <mergeCell ref="N98:P98"/>
    <mergeCell ref="Q98:U98"/>
    <mergeCell ref="A96:L96"/>
    <mergeCell ref="N96:P96"/>
    <mergeCell ref="Q96:U96"/>
    <mergeCell ref="A94:L94"/>
    <mergeCell ref="R94:T94"/>
    <mergeCell ref="A95:L95"/>
    <mergeCell ref="N95:P95"/>
    <mergeCell ref="Q95:U95"/>
    <mergeCell ref="A92:L92"/>
    <mergeCell ref="N92:P92"/>
    <mergeCell ref="Q92:U92"/>
    <mergeCell ref="A93:L93"/>
    <mergeCell ref="N93:P93"/>
    <mergeCell ref="Q93:U93"/>
    <mergeCell ref="A90:L90"/>
    <mergeCell ref="N90:P90"/>
    <mergeCell ref="Q90:U90"/>
    <mergeCell ref="A91:L91"/>
    <mergeCell ref="N91:P91"/>
    <mergeCell ref="Q91:U91"/>
    <mergeCell ref="A85:L85"/>
    <mergeCell ref="R85:T85"/>
    <mergeCell ref="A89:L89"/>
    <mergeCell ref="N89:P89"/>
    <mergeCell ref="Q89:U89"/>
    <mergeCell ref="A87:L87"/>
    <mergeCell ref="R87:T87"/>
    <mergeCell ref="A88:L88"/>
    <mergeCell ref="N88:P88"/>
    <mergeCell ref="Q88:U88"/>
    <mergeCell ref="A86:L86"/>
    <mergeCell ref="R86:T86"/>
    <mergeCell ref="A82:L82"/>
    <mergeCell ref="N82:P82"/>
    <mergeCell ref="Q82:U82"/>
    <mergeCell ref="A83:L83"/>
    <mergeCell ref="N83:P83"/>
    <mergeCell ref="Q83:U83"/>
    <mergeCell ref="A84:L84"/>
    <mergeCell ref="R84:T84"/>
    <mergeCell ref="A80:L80"/>
    <mergeCell ref="N80:P80"/>
    <mergeCell ref="Q80:U80"/>
    <mergeCell ref="A81:L81"/>
    <mergeCell ref="N81:P81"/>
    <mergeCell ref="Q81:U81"/>
    <mergeCell ref="A78:L78"/>
    <mergeCell ref="N78:P78"/>
    <mergeCell ref="Q78:U78"/>
    <mergeCell ref="A79:L79"/>
    <mergeCell ref="N79:P79"/>
    <mergeCell ref="Q79:U79"/>
    <mergeCell ref="A76:L76"/>
    <mergeCell ref="N76:P76"/>
    <mergeCell ref="Q76:U76"/>
    <mergeCell ref="A77:L77"/>
    <mergeCell ref="N77:P77"/>
    <mergeCell ref="Q77:U77"/>
    <mergeCell ref="A73:L73"/>
    <mergeCell ref="N73:P73"/>
    <mergeCell ref="Q73:U73"/>
    <mergeCell ref="A74:L74"/>
    <mergeCell ref="N74:P74"/>
    <mergeCell ref="Q74:U74"/>
    <mergeCell ref="A71:L71"/>
    <mergeCell ref="N71:P71"/>
    <mergeCell ref="Q71:U71"/>
    <mergeCell ref="A72:L72"/>
    <mergeCell ref="N72:P72"/>
    <mergeCell ref="Q72:U72"/>
    <mergeCell ref="A69:L69"/>
    <mergeCell ref="N69:P69"/>
    <mergeCell ref="Q69:U69"/>
    <mergeCell ref="A70:L70"/>
    <mergeCell ref="N70:P70"/>
    <mergeCell ref="Q70:U70"/>
    <mergeCell ref="A67:L67"/>
    <mergeCell ref="N67:P67"/>
    <mergeCell ref="Q67:U67"/>
    <mergeCell ref="A68:L68"/>
    <mergeCell ref="N68:P68"/>
    <mergeCell ref="Q68:U68"/>
    <mergeCell ref="A65:L65"/>
    <mergeCell ref="N65:P65"/>
    <mergeCell ref="Q65:U65"/>
    <mergeCell ref="A66:L66"/>
    <mergeCell ref="N66:P66"/>
    <mergeCell ref="Q66:U66"/>
    <mergeCell ref="A63:L63"/>
    <mergeCell ref="N63:P63"/>
    <mergeCell ref="Q63:U63"/>
    <mergeCell ref="A64:L64"/>
    <mergeCell ref="N64:P64"/>
    <mergeCell ref="Q64:U64"/>
    <mergeCell ref="A61:L61"/>
    <mergeCell ref="N61:P61"/>
    <mergeCell ref="Q61:U61"/>
    <mergeCell ref="A62:L62"/>
    <mergeCell ref="N62:P62"/>
    <mergeCell ref="Q62:U62"/>
    <mergeCell ref="A60:L60"/>
    <mergeCell ref="N60:P60"/>
    <mergeCell ref="Q60:U60"/>
    <mergeCell ref="A58:L58"/>
    <mergeCell ref="R58:T58"/>
    <mergeCell ref="A59:L59"/>
    <mergeCell ref="N59:P59"/>
    <mergeCell ref="Q59:U59"/>
    <mergeCell ref="A56:L56"/>
    <mergeCell ref="N56:P56"/>
    <mergeCell ref="Q56:U56"/>
    <mergeCell ref="A57:L57"/>
    <mergeCell ref="N57:P57"/>
    <mergeCell ref="Q57:U57"/>
    <mergeCell ref="A54:L54"/>
    <mergeCell ref="N54:P54"/>
    <mergeCell ref="Q54:U54"/>
    <mergeCell ref="A55:L55"/>
    <mergeCell ref="N55:P55"/>
    <mergeCell ref="Q55:U55"/>
    <mergeCell ref="A52:L52"/>
    <mergeCell ref="N52:P52"/>
    <mergeCell ref="Q52:U52"/>
    <mergeCell ref="A53:L53"/>
    <mergeCell ref="N53:P53"/>
    <mergeCell ref="Q53:U53"/>
    <mergeCell ref="A50:L50"/>
    <mergeCell ref="N50:P50"/>
    <mergeCell ref="Q50:U50"/>
    <mergeCell ref="A51:L51"/>
    <mergeCell ref="N51:P51"/>
    <mergeCell ref="Q51:U51"/>
    <mergeCell ref="A48:L48"/>
    <mergeCell ref="N48:P48"/>
    <mergeCell ref="Q48:U48"/>
    <mergeCell ref="A49:L49"/>
    <mergeCell ref="N49:P49"/>
    <mergeCell ref="Q49:U49"/>
    <mergeCell ref="A46:L46"/>
    <mergeCell ref="N46:P46"/>
    <mergeCell ref="Q46:U46"/>
    <mergeCell ref="A47:L47"/>
    <mergeCell ref="N47:P47"/>
    <mergeCell ref="Q47:U47"/>
    <mergeCell ref="A44:L44"/>
    <mergeCell ref="N44:P44"/>
    <mergeCell ref="Q44:U44"/>
    <mergeCell ref="A45:L45"/>
    <mergeCell ref="N45:P45"/>
    <mergeCell ref="Q45:U45"/>
    <mergeCell ref="A42:L42"/>
    <mergeCell ref="N42:P42"/>
    <mergeCell ref="Q42:U42"/>
    <mergeCell ref="A43:L43"/>
    <mergeCell ref="N43:P43"/>
    <mergeCell ref="Q43:U43"/>
    <mergeCell ref="A40:L40"/>
    <mergeCell ref="N40:P40"/>
    <mergeCell ref="Q40:U40"/>
    <mergeCell ref="A41:L41"/>
    <mergeCell ref="N41:P41"/>
    <mergeCell ref="Q41:U41"/>
    <mergeCell ref="A38:L38"/>
    <mergeCell ref="N38:P38"/>
    <mergeCell ref="Q38:U38"/>
    <mergeCell ref="A39:L39"/>
    <mergeCell ref="N39:P39"/>
    <mergeCell ref="Q39:U39"/>
    <mergeCell ref="A37:L37"/>
    <mergeCell ref="N37:P37"/>
    <mergeCell ref="Q37:U37"/>
    <mergeCell ref="A35:L35"/>
    <mergeCell ref="R35:T35"/>
    <mergeCell ref="A36:L36"/>
    <mergeCell ref="N36:P36"/>
    <mergeCell ref="Q36:U36"/>
    <mergeCell ref="A33:L33"/>
    <mergeCell ref="N33:P33"/>
    <mergeCell ref="Q33:U33"/>
    <mergeCell ref="A34:L34"/>
    <mergeCell ref="N34:P34"/>
    <mergeCell ref="Q34:U34"/>
    <mergeCell ref="A32:L32"/>
    <mergeCell ref="N32:P32"/>
    <mergeCell ref="Q32:U32"/>
    <mergeCell ref="A30:L30"/>
    <mergeCell ref="N30:P30"/>
    <mergeCell ref="Q30:U30"/>
    <mergeCell ref="A31:L31"/>
    <mergeCell ref="R31:T31"/>
    <mergeCell ref="A28:L28"/>
    <mergeCell ref="N28:P28"/>
    <mergeCell ref="Q28:U28"/>
    <mergeCell ref="A29:L29"/>
    <mergeCell ref="N29:P29"/>
    <mergeCell ref="Q29:U29"/>
    <mergeCell ref="Q25:U25"/>
    <mergeCell ref="A25:L25"/>
    <mergeCell ref="A26:L26"/>
    <mergeCell ref="R26:T26"/>
    <mergeCell ref="A27:L27"/>
    <mergeCell ref="N27:P27"/>
    <mergeCell ref="Q27:U27"/>
    <mergeCell ref="A23:L23"/>
    <mergeCell ref="N23:P23"/>
    <mergeCell ref="Q23:U23"/>
    <mergeCell ref="A24:L24"/>
    <mergeCell ref="N24:P24"/>
    <mergeCell ref="Q24:U24"/>
    <mergeCell ref="N25:P25"/>
    <mergeCell ref="A21:L21"/>
    <mergeCell ref="N21:P21"/>
    <mergeCell ref="Q21:U21"/>
    <mergeCell ref="A22:L22"/>
    <mergeCell ref="N22:P22"/>
    <mergeCell ref="Q22:U22"/>
    <mergeCell ref="E16:J16"/>
    <mergeCell ref="W16:Z17"/>
    <mergeCell ref="M18:P18"/>
    <mergeCell ref="Q18:U18"/>
    <mergeCell ref="A20:L20"/>
    <mergeCell ref="N20:P20"/>
    <mergeCell ref="Q20:U20"/>
    <mergeCell ref="A11:B11"/>
    <mergeCell ref="C11:M11"/>
    <mergeCell ref="A12:M12"/>
    <mergeCell ref="Q12:R12"/>
    <mergeCell ref="A13:M13"/>
    <mergeCell ref="O13:O14"/>
    <mergeCell ref="Q13:R13"/>
    <mergeCell ref="A14:M14"/>
    <mergeCell ref="Q14:R14"/>
    <mergeCell ref="A9:F9"/>
    <mergeCell ref="G9:M9"/>
    <mergeCell ref="Q9:U9"/>
    <mergeCell ref="A10:E10"/>
    <mergeCell ref="G10:M10"/>
    <mergeCell ref="Q10:U10"/>
    <mergeCell ref="W5:Z15"/>
    <mergeCell ref="A6:I6"/>
    <mergeCell ref="J6:M6"/>
    <mergeCell ref="Q6:U6"/>
    <mergeCell ref="A7:F7"/>
    <mergeCell ref="G7:M7"/>
    <mergeCell ref="Q7:U7"/>
    <mergeCell ref="A8:F8"/>
    <mergeCell ref="G8:M8"/>
    <mergeCell ref="Q8:U8"/>
    <mergeCell ref="A4:C4"/>
    <mergeCell ref="D4:M4"/>
    <mergeCell ref="Q4:U4"/>
    <mergeCell ref="A5:B5"/>
    <mergeCell ref="C5:M5"/>
    <mergeCell ref="Q5:U5"/>
    <mergeCell ref="L1:U1"/>
    <mergeCell ref="W1:Z4"/>
    <mergeCell ref="Q2:U2"/>
    <mergeCell ref="M3:O3"/>
    <mergeCell ref="Q3:R3"/>
    <mergeCell ref="T3:U3"/>
  </mergeCells>
  <printOptions horizontalCentered="1"/>
  <pageMargins left="0.1968503937007874" right="0.1968503937007874" top="0.2755905511811024" bottom="0.2755905511811024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showZeros="0" tabSelected="1" zoomScalePageLayoutView="0" workbookViewId="0" topLeftCell="A1">
      <selection activeCell="A88" sqref="A88:E88"/>
    </sheetView>
  </sheetViews>
  <sheetFormatPr defaultColWidth="9.33203125" defaultRowHeight="12.75"/>
  <cols>
    <col min="1" max="4" width="5.83203125" style="97" customWidth="1"/>
    <col min="5" max="5" width="5.66015625" style="97" customWidth="1"/>
    <col min="6" max="12" width="5.83203125" style="97" customWidth="1"/>
    <col min="13" max="13" width="7" style="97" customWidth="1"/>
    <col min="14" max="14" width="1.83203125" style="177" customWidth="1"/>
    <col min="15" max="15" width="13.66015625" style="178" customWidth="1"/>
    <col min="16" max="16" width="1.83203125" style="179" customWidth="1"/>
    <col min="17" max="17" width="1.83203125" style="180" customWidth="1"/>
    <col min="18" max="18" width="4" style="178" customWidth="1"/>
    <col min="19" max="19" width="5" style="97" customWidth="1"/>
    <col min="20" max="20" width="4" style="97" customWidth="1"/>
    <col min="21" max="21" width="1.83203125" style="179" customWidth="1"/>
    <col min="22" max="22" width="7.33203125" style="97" customWidth="1"/>
    <col min="23" max="26" width="11" style="97" customWidth="1"/>
    <col min="27" max="16384" width="9.33203125" style="97" customWidth="1"/>
  </cols>
  <sheetData>
    <row r="1" spans="11:26" ht="29.25" customHeight="1">
      <c r="K1" s="319" t="s">
        <v>132</v>
      </c>
      <c r="L1" s="319"/>
      <c r="M1" s="319"/>
      <c r="N1" s="319"/>
      <c r="O1" s="319"/>
      <c r="P1" s="319"/>
      <c r="Q1" s="319"/>
      <c r="R1" s="319"/>
      <c r="S1" s="319"/>
      <c r="T1" s="319"/>
      <c r="U1" s="319"/>
      <c r="W1" s="271" t="s">
        <v>133</v>
      </c>
      <c r="X1" s="271"/>
      <c r="Y1" s="271"/>
      <c r="Z1" s="271"/>
    </row>
    <row r="2" spans="1:26" s="80" customFormat="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165"/>
      <c r="O2" s="79"/>
      <c r="P2" s="81"/>
      <c r="Q2" s="272" t="s">
        <v>82</v>
      </c>
      <c r="R2" s="272"/>
      <c r="S2" s="272"/>
      <c r="T2" s="272"/>
      <c r="U2" s="272"/>
      <c r="W2" s="271"/>
      <c r="X2" s="271"/>
      <c r="Y2" s="271"/>
      <c r="Z2" s="271"/>
    </row>
    <row r="3" spans="1:26" s="80" customFormat="1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166"/>
      <c r="O3" s="167" t="s">
        <v>134</v>
      </c>
      <c r="P3" s="88"/>
      <c r="Q3" s="274" t="s">
        <v>128</v>
      </c>
      <c r="R3" s="265"/>
      <c r="S3" s="85" t="s">
        <v>97</v>
      </c>
      <c r="T3" s="320" t="s">
        <v>97</v>
      </c>
      <c r="U3" s="321"/>
      <c r="W3" s="271"/>
      <c r="X3" s="271"/>
      <c r="Y3" s="271"/>
      <c r="Z3" s="271"/>
    </row>
    <row r="4" spans="1:26" s="80" customFormat="1" ht="38.25" customHeight="1">
      <c r="A4" s="323" t="s">
        <v>0</v>
      </c>
      <c r="B4" s="323"/>
      <c r="C4" s="323"/>
      <c r="D4" s="326" t="s">
        <v>408</v>
      </c>
      <c r="E4" s="327"/>
      <c r="F4" s="327"/>
      <c r="G4" s="327"/>
      <c r="H4" s="327"/>
      <c r="I4" s="327"/>
      <c r="J4" s="327"/>
      <c r="K4" s="327"/>
      <c r="L4" s="327"/>
      <c r="M4" s="327"/>
      <c r="N4" s="168"/>
      <c r="O4" s="81" t="s">
        <v>1</v>
      </c>
      <c r="P4" s="89"/>
      <c r="Q4" s="265" t="s">
        <v>410</v>
      </c>
      <c r="R4" s="265"/>
      <c r="S4" s="265"/>
      <c r="T4" s="265"/>
      <c r="U4" s="265"/>
      <c r="W4" s="271"/>
      <c r="X4" s="271"/>
      <c r="Y4" s="271"/>
      <c r="Z4" s="271"/>
    </row>
    <row r="5" spans="1:26" s="80" customFormat="1" ht="21.75" customHeight="1">
      <c r="A5" s="323" t="s">
        <v>2</v>
      </c>
      <c r="B5" s="323"/>
      <c r="C5" s="264" t="s">
        <v>402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168"/>
      <c r="O5" s="81" t="s">
        <v>3</v>
      </c>
      <c r="P5" s="89"/>
      <c r="Q5" s="265" t="s">
        <v>401</v>
      </c>
      <c r="R5" s="265"/>
      <c r="S5" s="265"/>
      <c r="T5" s="265"/>
      <c r="U5" s="265"/>
      <c r="W5" s="262" t="s">
        <v>135</v>
      </c>
      <c r="X5" s="262"/>
      <c r="Y5" s="262"/>
      <c r="Z5" s="262"/>
    </row>
    <row r="6" spans="1:26" s="80" customFormat="1" ht="21.75" customHeight="1">
      <c r="A6" s="323" t="s">
        <v>4</v>
      </c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168"/>
      <c r="O6" s="81" t="s">
        <v>5</v>
      </c>
      <c r="P6" s="89"/>
      <c r="Q6" s="265"/>
      <c r="R6" s="265"/>
      <c r="S6" s="265"/>
      <c r="T6" s="265"/>
      <c r="U6" s="265"/>
      <c r="W6" s="262"/>
      <c r="X6" s="262"/>
      <c r="Y6" s="262"/>
      <c r="Z6" s="262"/>
    </row>
    <row r="7" spans="1:26" s="80" customFormat="1" ht="26.25" customHeight="1">
      <c r="A7" s="329" t="s">
        <v>116</v>
      </c>
      <c r="B7" s="329"/>
      <c r="C7" s="329"/>
      <c r="D7" s="329"/>
      <c r="E7" s="329"/>
      <c r="F7" s="264" t="s">
        <v>404</v>
      </c>
      <c r="G7" s="264"/>
      <c r="H7" s="264"/>
      <c r="I7" s="264"/>
      <c r="J7" s="264"/>
      <c r="K7" s="264"/>
      <c r="L7" s="264"/>
      <c r="M7" s="264"/>
      <c r="N7" s="168"/>
      <c r="O7" s="81" t="s">
        <v>117</v>
      </c>
      <c r="P7" s="89"/>
      <c r="Q7" s="265" t="s">
        <v>360</v>
      </c>
      <c r="R7" s="265"/>
      <c r="S7" s="265"/>
      <c r="T7" s="265"/>
      <c r="U7" s="265"/>
      <c r="W7" s="262"/>
      <c r="X7" s="262"/>
      <c r="Y7" s="262"/>
      <c r="Z7" s="262"/>
    </row>
    <row r="8" spans="1:26" s="80" customFormat="1" ht="28.5" customHeight="1">
      <c r="A8" s="332" t="s">
        <v>6</v>
      </c>
      <c r="B8" s="332"/>
      <c r="C8" s="332"/>
      <c r="D8" s="332"/>
      <c r="E8" s="332"/>
      <c r="F8" s="324" t="s">
        <v>403</v>
      </c>
      <c r="G8" s="324"/>
      <c r="H8" s="324"/>
      <c r="I8" s="324"/>
      <c r="J8" s="324"/>
      <c r="K8" s="324"/>
      <c r="L8" s="324"/>
      <c r="M8" s="324"/>
      <c r="N8" s="169"/>
      <c r="O8" s="81" t="s">
        <v>7</v>
      </c>
      <c r="P8" s="170"/>
      <c r="Q8" s="265" t="s">
        <v>405</v>
      </c>
      <c r="R8" s="265"/>
      <c r="S8" s="265"/>
      <c r="T8" s="265"/>
      <c r="U8" s="265"/>
      <c r="W8" s="262"/>
      <c r="X8" s="262"/>
      <c r="Y8" s="262"/>
      <c r="Z8" s="262"/>
    </row>
    <row r="9" spans="1:26" s="80" customFormat="1" ht="14.25" customHeight="1">
      <c r="A9" s="171" t="s">
        <v>125</v>
      </c>
      <c r="B9" s="171"/>
      <c r="C9" s="171"/>
      <c r="D9" s="171"/>
      <c r="E9" s="171"/>
      <c r="F9" s="172"/>
      <c r="G9" s="173"/>
      <c r="H9" s="173"/>
      <c r="I9" s="173"/>
      <c r="J9" s="173"/>
      <c r="K9" s="173"/>
      <c r="L9" s="173"/>
      <c r="M9" s="173"/>
      <c r="N9" s="174"/>
      <c r="O9" s="175"/>
      <c r="P9" s="176"/>
      <c r="Q9" s="322"/>
      <c r="R9" s="322"/>
      <c r="S9" s="322"/>
      <c r="T9" s="322"/>
      <c r="U9" s="322"/>
      <c r="V9" s="130"/>
      <c r="W9" s="243" t="s">
        <v>136</v>
      </c>
      <c r="X9" s="243"/>
      <c r="Y9" s="243"/>
      <c r="Z9" s="243"/>
    </row>
    <row r="10" spans="1:26" s="80" customFormat="1" ht="14.25" customHeight="1">
      <c r="A10" s="171" t="s">
        <v>126</v>
      </c>
      <c r="B10" s="171"/>
      <c r="C10" s="171"/>
      <c r="D10" s="171"/>
      <c r="E10" s="171"/>
      <c r="F10" s="172"/>
      <c r="G10" s="173"/>
      <c r="H10" s="173"/>
      <c r="I10" s="173"/>
      <c r="J10" s="173"/>
      <c r="K10" s="173"/>
      <c r="L10" s="173"/>
      <c r="M10" s="173"/>
      <c r="N10" s="174"/>
      <c r="O10" s="175"/>
      <c r="P10" s="176"/>
      <c r="Q10" s="322"/>
      <c r="R10" s="322"/>
      <c r="S10" s="322"/>
      <c r="T10" s="322"/>
      <c r="U10" s="322"/>
      <c r="V10" s="130"/>
      <c r="W10" s="243"/>
      <c r="X10" s="243"/>
      <c r="Y10" s="243"/>
      <c r="Z10" s="243"/>
    </row>
    <row r="11" spans="1:26" s="80" customFormat="1" ht="14.25" customHeight="1">
      <c r="A11" s="171" t="s">
        <v>127</v>
      </c>
      <c r="B11" s="171"/>
      <c r="C11" s="171"/>
      <c r="D11" s="171"/>
      <c r="E11" s="171"/>
      <c r="F11" s="172"/>
      <c r="G11" s="173"/>
      <c r="H11" s="173"/>
      <c r="I11" s="173"/>
      <c r="J11" s="173"/>
      <c r="K11" s="173"/>
      <c r="L11" s="173"/>
      <c r="M11" s="173"/>
      <c r="N11" s="174"/>
      <c r="O11" s="175"/>
      <c r="P11" s="176"/>
      <c r="Q11" s="322" t="s">
        <v>129</v>
      </c>
      <c r="R11" s="322"/>
      <c r="S11" s="322"/>
      <c r="T11" s="322"/>
      <c r="U11" s="322"/>
      <c r="V11" s="130"/>
      <c r="W11" s="97"/>
      <c r="X11" s="97"/>
      <c r="Y11" s="97"/>
      <c r="Z11" s="97"/>
    </row>
    <row r="12" spans="1:26" s="80" customFormat="1" ht="14.25" customHeight="1">
      <c r="A12" s="323" t="s">
        <v>8</v>
      </c>
      <c r="B12" s="323"/>
      <c r="C12" s="323"/>
      <c r="D12" s="323"/>
      <c r="E12" s="323"/>
      <c r="F12" s="325"/>
      <c r="G12" s="325"/>
      <c r="H12" s="325"/>
      <c r="I12" s="325"/>
      <c r="J12" s="325"/>
      <c r="K12" s="325"/>
      <c r="L12" s="325"/>
      <c r="M12" s="325"/>
      <c r="N12" s="168"/>
      <c r="O12" s="88"/>
      <c r="P12" s="81"/>
      <c r="Q12" s="322"/>
      <c r="R12" s="322"/>
      <c r="S12" s="322"/>
      <c r="T12" s="322"/>
      <c r="U12" s="322"/>
      <c r="W12" s="97"/>
      <c r="X12" s="97"/>
      <c r="Y12" s="97"/>
      <c r="Z12" s="97"/>
    </row>
    <row r="13" ht="14.25" customHeight="1"/>
    <row r="14" spans="1:21" ht="14.25" customHeight="1">
      <c r="A14" s="330" t="s">
        <v>137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</row>
    <row r="15" spans="1:26" ht="17.25" customHeight="1">
      <c r="A15" s="181"/>
      <c r="B15" s="181"/>
      <c r="C15" s="181"/>
      <c r="D15" s="181"/>
      <c r="F15" s="181" t="s">
        <v>138</v>
      </c>
      <c r="G15" s="331"/>
      <c r="H15" s="331"/>
      <c r="I15" s="331"/>
      <c r="J15" s="331"/>
      <c r="K15" s="331"/>
      <c r="L15" s="182" t="s">
        <v>102</v>
      </c>
      <c r="M15" s="183" t="s">
        <v>130</v>
      </c>
      <c r="N15" s="184"/>
      <c r="O15" s="185" t="s">
        <v>103</v>
      </c>
      <c r="P15" s="186"/>
      <c r="R15" s="181"/>
      <c r="S15" s="181"/>
      <c r="T15" s="181"/>
      <c r="W15" s="187"/>
      <c r="X15" s="187"/>
      <c r="Y15" s="187"/>
      <c r="Z15" s="187"/>
    </row>
    <row r="16" ht="9" customHeight="1"/>
    <row r="17" spans="9:21" ht="12.75" customHeight="1">
      <c r="I17" s="333" t="s">
        <v>139</v>
      </c>
      <c r="J17" s="333"/>
      <c r="K17" s="333"/>
      <c r="L17" s="333"/>
      <c r="O17" s="188" t="s">
        <v>11</v>
      </c>
      <c r="Q17" s="272" t="s">
        <v>140</v>
      </c>
      <c r="R17" s="272"/>
      <c r="S17" s="272"/>
      <c r="T17" s="272"/>
      <c r="U17" s="272"/>
    </row>
    <row r="18" spans="1:26" s="187" customFormat="1" ht="19.5" customHeight="1">
      <c r="A18" s="334" t="s">
        <v>141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W18" s="97"/>
      <c r="X18" s="97"/>
      <c r="Y18" s="97"/>
      <c r="Z18" s="97"/>
    </row>
    <row r="19" spans="1:21" ht="25.5" customHeight="1">
      <c r="A19" s="249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112" t="s">
        <v>13</v>
      </c>
      <c r="N19" s="328" t="s">
        <v>143</v>
      </c>
      <c r="O19" s="328"/>
      <c r="P19" s="328"/>
      <c r="Q19" s="328" t="s">
        <v>144</v>
      </c>
      <c r="R19" s="328"/>
      <c r="S19" s="328"/>
      <c r="T19" s="328"/>
      <c r="U19" s="328"/>
    </row>
    <row r="20" spans="1:21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89">
        <v>2</v>
      </c>
      <c r="N20" s="328">
        <v>3</v>
      </c>
      <c r="O20" s="328"/>
      <c r="P20" s="328"/>
      <c r="Q20" s="328">
        <v>4</v>
      </c>
      <c r="R20" s="328"/>
      <c r="S20" s="328"/>
      <c r="T20" s="328"/>
      <c r="U20" s="328"/>
    </row>
    <row r="21" spans="1:21" ht="12.75">
      <c r="A21" s="335" t="s">
        <v>145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190" t="s">
        <v>84</v>
      </c>
      <c r="N21" s="238"/>
      <c r="O21" s="238"/>
      <c r="P21" s="238"/>
      <c r="Q21" s="336"/>
      <c r="R21" s="336"/>
      <c r="S21" s="336"/>
      <c r="T21" s="336"/>
      <c r="U21" s="336"/>
    </row>
    <row r="22" spans="1:21" ht="12.75">
      <c r="A22" s="335" t="s">
        <v>146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190" t="s">
        <v>147</v>
      </c>
      <c r="N22" s="191" t="s">
        <v>98</v>
      </c>
      <c r="O22" s="139"/>
      <c r="P22" s="192" t="s">
        <v>99</v>
      </c>
      <c r="Q22" s="138" t="s">
        <v>98</v>
      </c>
      <c r="R22" s="305"/>
      <c r="S22" s="305"/>
      <c r="T22" s="305"/>
      <c r="U22" s="140" t="s">
        <v>99</v>
      </c>
    </row>
    <row r="23" spans="1:21" ht="12.75">
      <c r="A23" s="335" t="s">
        <v>148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90" t="s">
        <v>87</v>
      </c>
      <c r="N23" s="191" t="s">
        <v>98</v>
      </c>
      <c r="O23" s="139"/>
      <c r="P23" s="192" t="s">
        <v>99</v>
      </c>
      <c r="Q23" s="138" t="s">
        <v>98</v>
      </c>
      <c r="R23" s="305"/>
      <c r="S23" s="305"/>
      <c r="T23" s="305"/>
      <c r="U23" s="140" t="s">
        <v>99</v>
      </c>
    </row>
    <row r="24" spans="1:21" ht="12.75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190" t="s">
        <v>149</v>
      </c>
      <c r="N24" s="191" t="s">
        <v>98</v>
      </c>
      <c r="O24" s="139"/>
      <c r="P24" s="192" t="s">
        <v>99</v>
      </c>
      <c r="Q24" s="138" t="s">
        <v>98</v>
      </c>
      <c r="R24" s="305"/>
      <c r="S24" s="305"/>
      <c r="T24" s="305"/>
      <c r="U24" s="140" t="s">
        <v>99</v>
      </c>
    </row>
    <row r="25" spans="1:21" ht="12.75">
      <c r="A25" s="335" t="s">
        <v>150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190" t="s">
        <v>88</v>
      </c>
      <c r="N25" s="191" t="s">
        <v>98</v>
      </c>
      <c r="O25" s="139"/>
      <c r="P25" s="192" t="s">
        <v>99</v>
      </c>
      <c r="Q25" s="138" t="s">
        <v>98</v>
      </c>
      <c r="R25" s="305"/>
      <c r="S25" s="305"/>
      <c r="T25" s="305"/>
      <c r="U25" s="140" t="s">
        <v>99</v>
      </c>
    </row>
    <row r="26" spans="1:21" ht="12.75">
      <c r="A26" s="335" t="s">
        <v>151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190" t="s">
        <v>104</v>
      </c>
      <c r="N26" s="233">
        <f>N21-O22-O23-O24-O25</f>
        <v>0</v>
      </c>
      <c r="O26" s="233"/>
      <c r="P26" s="233"/>
      <c r="Q26" s="233">
        <f>Q21-R22-R23-R24-R25</f>
        <v>0</v>
      </c>
      <c r="R26" s="233"/>
      <c r="S26" s="233"/>
      <c r="T26" s="233"/>
      <c r="U26" s="233"/>
    </row>
    <row r="27" spans="1:21" ht="12.75">
      <c r="A27" s="335" t="s">
        <v>152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190" t="s">
        <v>91</v>
      </c>
      <c r="N27" s="191" t="s">
        <v>98</v>
      </c>
      <c r="O27" s="139"/>
      <c r="P27" s="192" t="s">
        <v>99</v>
      </c>
      <c r="Q27" s="138" t="s">
        <v>98</v>
      </c>
      <c r="R27" s="305"/>
      <c r="S27" s="305"/>
      <c r="T27" s="305"/>
      <c r="U27" s="140" t="s">
        <v>99</v>
      </c>
    </row>
    <row r="28" spans="1:21" ht="12.75">
      <c r="A28" s="337" t="s">
        <v>153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82"/>
      <c r="N28" s="272"/>
      <c r="O28" s="272"/>
      <c r="P28" s="272"/>
      <c r="Q28" s="336"/>
      <c r="R28" s="336"/>
      <c r="S28" s="336"/>
      <c r="T28" s="336"/>
      <c r="U28" s="336"/>
    </row>
    <row r="29" spans="1:26" ht="12.75">
      <c r="A29" s="346" t="s">
        <v>154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193" t="s">
        <v>93</v>
      </c>
      <c r="N29" s="233">
        <f>IF(N26&gt;O27,N26-O27,0)</f>
        <v>0</v>
      </c>
      <c r="O29" s="233"/>
      <c r="P29" s="233"/>
      <c r="Q29" s="347">
        <f>IF(Q26&gt;R27,Q26-R27,0)</f>
        <v>0</v>
      </c>
      <c r="R29" s="348"/>
      <c r="S29" s="348"/>
      <c r="T29" s="348"/>
      <c r="U29" s="348"/>
      <c r="W29" s="110"/>
      <c r="X29" s="110"/>
      <c r="Y29" s="110"/>
      <c r="Z29" s="110"/>
    </row>
    <row r="30" spans="1:26" ht="12.75">
      <c r="A30" s="346" t="s">
        <v>155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190" t="s">
        <v>156</v>
      </c>
      <c r="N30" s="194" t="s">
        <v>98</v>
      </c>
      <c r="O30" s="195">
        <f>IF(O27&gt;N26,O27-N26,0)</f>
        <v>0</v>
      </c>
      <c r="P30" s="196" t="s">
        <v>99</v>
      </c>
      <c r="Q30" s="197" t="s">
        <v>98</v>
      </c>
      <c r="R30" s="349">
        <f>IF(R27&gt;Q26,R27-Q26,0)</f>
        <v>0</v>
      </c>
      <c r="S30" s="349"/>
      <c r="T30" s="349"/>
      <c r="U30" s="198" t="s">
        <v>99</v>
      </c>
      <c r="W30" s="110"/>
      <c r="X30" s="110"/>
      <c r="Y30" s="110"/>
      <c r="Z30" s="110"/>
    </row>
    <row r="31" spans="1:26" ht="12.75">
      <c r="A31" s="335" t="s">
        <v>157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190" t="s">
        <v>94</v>
      </c>
      <c r="N31" s="238">
        <v>55478</v>
      </c>
      <c r="O31" s="238"/>
      <c r="P31" s="238"/>
      <c r="Q31" s="336">
        <v>24807</v>
      </c>
      <c r="R31" s="336"/>
      <c r="S31" s="336"/>
      <c r="T31" s="336"/>
      <c r="U31" s="336"/>
      <c r="W31" s="110"/>
      <c r="X31" s="110"/>
      <c r="Y31" s="110"/>
      <c r="Z31" s="110"/>
    </row>
    <row r="32" spans="1:21" s="110" customFormat="1" ht="25.5" customHeight="1">
      <c r="A32" s="338" t="s">
        <v>386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40"/>
      <c r="M32" s="200" t="s">
        <v>387</v>
      </c>
      <c r="N32" s="281"/>
      <c r="O32" s="282"/>
      <c r="P32" s="283"/>
      <c r="Q32" s="341"/>
      <c r="R32" s="342"/>
      <c r="S32" s="342"/>
      <c r="T32" s="342"/>
      <c r="U32" s="343"/>
    </row>
    <row r="33" spans="1:21" s="110" customFormat="1" ht="12.75">
      <c r="A33" s="344" t="s">
        <v>158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200" t="s">
        <v>95</v>
      </c>
      <c r="N33" s="201" t="s">
        <v>98</v>
      </c>
      <c r="O33" s="134">
        <v>715</v>
      </c>
      <c r="P33" s="199" t="s">
        <v>99</v>
      </c>
      <c r="Q33" s="201" t="s">
        <v>98</v>
      </c>
      <c r="R33" s="282">
        <v>624</v>
      </c>
      <c r="S33" s="282"/>
      <c r="T33" s="282"/>
      <c r="U33" s="199" t="s">
        <v>99</v>
      </c>
    </row>
    <row r="34" spans="1:26" s="110" customFormat="1" ht="12.75">
      <c r="A34" s="344" t="s">
        <v>159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200" t="s">
        <v>96</v>
      </c>
      <c r="N34" s="201" t="s">
        <v>98</v>
      </c>
      <c r="O34" s="134"/>
      <c r="P34" s="199" t="s">
        <v>99</v>
      </c>
      <c r="Q34" s="201" t="s">
        <v>98</v>
      </c>
      <c r="R34" s="282"/>
      <c r="S34" s="282"/>
      <c r="T34" s="282"/>
      <c r="U34" s="199" t="s">
        <v>99</v>
      </c>
      <c r="W34" s="97"/>
      <c r="X34" s="97"/>
      <c r="Y34" s="97"/>
      <c r="Z34" s="97"/>
    </row>
    <row r="35" spans="1:26" s="110" customFormat="1" ht="12.75">
      <c r="A35" s="344" t="s">
        <v>160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200" t="s">
        <v>161</v>
      </c>
      <c r="N35" s="202" t="s">
        <v>98</v>
      </c>
      <c r="O35" s="203">
        <v>52888</v>
      </c>
      <c r="P35" s="204" t="s">
        <v>99</v>
      </c>
      <c r="Q35" s="202" t="s">
        <v>98</v>
      </c>
      <c r="R35" s="345">
        <v>30952</v>
      </c>
      <c r="S35" s="345"/>
      <c r="T35" s="345"/>
      <c r="U35" s="204" t="s">
        <v>99</v>
      </c>
      <c r="W35" s="97"/>
      <c r="X35" s="97"/>
      <c r="Y35" s="97"/>
      <c r="Z35" s="97"/>
    </row>
    <row r="36" spans="1:26" s="110" customFormat="1" ht="25.5" customHeight="1">
      <c r="A36" s="338" t="s">
        <v>388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200" t="s">
        <v>389</v>
      </c>
      <c r="N36" s="350"/>
      <c r="O36" s="350"/>
      <c r="P36" s="350"/>
      <c r="Q36" s="350"/>
      <c r="R36" s="350"/>
      <c r="S36" s="350"/>
      <c r="T36" s="350"/>
      <c r="U36" s="350"/>
      <c r="W36" s="97"/>
      <c r="X36" s="97"/>
      <c r="Y36" s="97"/>
      <c r="Z36" s="97"/>
    </row>
    <row r="37" spans="1:21" ht="12.75">
      <c r="A37" s="337" t="s">
        <v>162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190"/>
      <c r="N37" s="272"/>
      <c r="O37" s="272"/>
      <c r="P37" s="272"/>
      <c r="Q37" s="336"/>
      <c r="R37" s="336"/>
      <c r="S37" s="336"/>
      <c r="T37" s="336"/>
      <c r="U37" s="336"/>
    </row>
    <row r="38" spans="1:21" ht="12.75">
      <c r="A38" s="346" t="s">
        <v>154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190">
        <v>100</v>
      </c>
      <c r="N38" s="233">
        <f>IF((N29-O30+N31-O33-O34-O35)&gt;0,N29-O30+N31-O33-O34-O35,0)</f>
        <v>1875</v>
      </c>
      <c r="O38" s="233"/>
      <c r="P38" s="233"/>
      <c r="Q38" s="348">
        <f>IF(Q29-R30+Q31-R33-R34-R35&gt;0,Q29-R30+Q31-R33-R34-R35,0)</f>
        <v>0</v>
      </c>
      <c r="R38" s="348"/>
      <c r="S38" s="348"/>
      <c r="T38" s="348"/>
      <c r="U38" s="348"/>
    </row>
    <row r="39" spans="1:21" ht="12.75">
      <c r="A39" s="346" t="s">
        <v>155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190">
        <v>105</v>
      </c>
      <c r="N39" s="194" t="s">
        <v>98</v>
      </c>
      <c r="O39" s="195">
        <f>IF((N29-O30+N31-O33-O34-O35)&lt;0,O30-N29-N31+O33+O34+O35,0)</f>
        <v>0</v>
      </c>
      <c r="P39" s="196" t="s">
        <v>99</v>
      </c>
      <c r="Q39" s="197" t="s">
        <v>98</v>
      </c>
      <c r="R39" s="349">
        <f>IF(Q29-R30+Q31-R33-R34-R35&lt;0,R30-Q29-Q31+R33+R34+R35,0)</f>
        <v>6769</v>
      </c>
      <c r="S39" s="349"/>
      <c r="T39" s="349"/>
      <c r="U39" s="198" t="s">
        <v>99</v>
      </c>
    </row>
    <row r="40" spans="1:21" ht="12.75">
      <c r="A40" s="335" t="s">
        <v>163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190">
        <v>110</v>
      </c>
      <c r="N40" s="238"/>
      <c r="O40" s="238"/>
      <c r="P40" s="238"/>
      <c r="Q40" s="336"/>
      <c r="R40" s="336"/>
      <c r="S40" s="336"/>
      <c r="T40" s="336"/>
      <c r="U40" s="336"/>
    </row>
    <row r="41" spans="1:21" ht="12.75">
      <c r="A41" s="335" t="s">
        <v>164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190">
        <v>120</v>
      </c>
      <c r="N41" s="238">
        <v>22443</v>
      </c>
      <c r="O41" s="238"/>
      <c r="P41" s="238"/>
      <c r="Q41" s="336">
        <v>16500</v>
      </c>
      <c r="R41" s="336"/>
      <c r="S41" s="336"/>
      <c r="T41" s="336"/>
      <c r="U41" s="336"/>
    </row>
    <row r="42" spans="1:22" ht="12.75">
      <c r="A42" s="335" t="s">
        <v>165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190">
        <v>130</v>
      </c>
      <c r="N42" s="238">
        <v>163538</v>
      </c>
      <c r="O42" s="238"/>
      <c r="P42" s="238"/>
      <c r="Q42" s="336">
        <v>169218</v>
      </c>
      <c r="R42" s="336"/>
      <c r="S42" s="336"/>
      <c r="T42" s="336"/>
      <c r="U42" s="336"/>
      <c r="V42" s="205" t="s">
        <v>361</v>
      </c>
    </row>
    <row r="43" spans="1:21" ht="12.75">
      <c r="A43" s="335" t="s">
        <v>166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190">
        <v>140</v>
      </c>
      <c r="N43" s="191" t="s">
        <v>98</v>
      </c>
      <c r="O43" s="139"/>
      <c r="P43" s="192" t="s">
        <v>99</v>
      </c>
      <c r="Q43" s="191" t="s">
        <v>98</v>
      </c>
      <c r="R43" s="305"/>
      <c r="S43" s="305"/>
      <c r="T43" s="305"/>
      <c r="U43" s="192" t="s">
        <v>99</v>
      </c>
    </row>
    <row r="44" spans="1:21" ht="12.75">
      <c r="A44" s="335" t="s">
        <v>167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190">
        <v>150</v>
      </c>
      <c r="N44" s="191" t="s">
        <v>98</v>
      </c>
      <c r="O44" s="139"/>
      <c r="P44" s="192" t="s">
        <v>99</v>
      </c>
      <c r="Q44" s="191" t="s">
        <v>98</v>
      </c>
      <c r="R44" s="305"/>
      <c r="S44" s="305"/>
      <c r="T44" s="305"/>
      <c r="U44" s="192" t="s">
        <v>99</v>
      </c>
    </row>
    <row r="45" spans="1:21" ht="12.75">
      <c r="A45" s="335" t="s">
        <v>168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190">
        <v>160</v>
      </c>
      <c r="N45" s="191" t="s">
        <v>98</v>
      </c>
      <c r="O45" s="139">
        <v>111654</v>
      </c>
      <c r="P45" s="192" t="s">
        <v>99</v>
      </c>
      <c r="Q45" s="191" t="s">
        <v>98</v>
      </c>
      <c r="R45" s="305">
        <v>86049</v>
      </c>
      <c r="S45" s="305"/>
      <c r="T45" s="305"/>
      <c r="U45" s="192" t="s">
        <v>99</v>
      </c>
    </row>
    <row r="46" spans="1:26" ht="12.75">
      <c r="A46" s="338" t="s">
        <v>390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40"/>
      <c r="M46" s="200" t="s">
        <v>391</v>
      </c>
      <c r="N46" s="201"/>
      <c r="O46" s="134"/>
      <c r="P46" s="199"/>
      <c r="Q46" s="201"/>
      <c r="R46" s="282"/>
      <c r="S46" s="282"/>
      <c r="T46" s="282"/>
      <c r="U46" s="199"/>
      <c r="W46" s="110"/>
      <c r="X46" s="110"/>
      <c r="Y46" s="110"/>
      <c r="Z46" s="110"/>
    </row>
    <row r="47" spans="1:26" ht="12.75">
      <c r="A47" s="337" t="s">
        <v>169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190"/>
      <c r="N47" s="272"/>
      <c r="O47" s="272"/>
      <c r="P47" s="272"/>
      <c r="Q47" s="336"/>
      <c r="R47" s="336"/>
      <c r="S47" s="336"/>
      <c r="T47" s="336"/>
      <c r="U47" s="336"/>
      <c r="W47" s="110"/>
      <c r="X47" s="110"/>
      <c r="Y47" s="110"/>
      <c r="Z47" s="110"/>
    </row>
    <row r="48" spans="1:26" ht="12.75">
      <c r="A48" s="346" t="s">
        <v>154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190">
        <v>170</v>
      </c>
      <c r="N48" s="233">
        <f>IF((N38-O39+N40+N41+N42-O43-O44-O45+O46)&gt;0,N38-O39+N40+N41+N42-O43-O44-O45+O46,0)</f>
        <v>76202</v>
      </c>
      <c r="O48" s="233"/>
      <c r="P48" s="233"/>
      <c r="Q48" s="348">
        <f>IF(Q38-R39+Q40+Q41+Q42-R43-R44-R45+R46&gt;0,Q38-R39+Q40+Q41+Q42-R43-R44-R45+R46,0)</f>
        <v>92900</v>
      </c>
      <c r="R48" s="348"/>
      <c r="S48" s="348"/>
      <c r="T48" s="348"/>
      <c r="U48" s="348"/>
      <c r="W48" s="110"/>
      <c r="X48" s="110"/>
      <c r="Y48" s="110"/>
      <c r="Z48" s="110"/>
    </row>
    <row r="49" spans="1:21" s="110" customFormat="1" ht="12.75">
      <c r="A49" s="346" t="s">
        <v>155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190">
        <v>175</v>
      </c>
      <c r="N49" s="194" t="s">
        <v>98</v>
      </c>
      <c r="O49" s="195">
        <f>IF((N38-O39+N40+N41+N42-O43-O44-O45)&lt;0,-N38+O39-N40-N41-N42+O43+O44+O45,0)</f>
        <v>0</v>
      </c>
      <c r="P49" s="196" t="s">
        <v>99</v>
      </c>
      <c r="Q49" s="197" t="s">
        <v>98</v>
      </c>
      <c r="R49" s="349">
        <f>IF(Q38-R39+Q40+Q41+Q42-R43-R44-R45&lt;0,R39-Q38-Q40-Q41-Q42+R43+R44+R45,0)</f>
        <v>0</v>
      </c>
      <c r="S49" s="349"/>
      <c r="T49" s="349"/>
      <c r="U49" s="198" t="s">
        <v>99</v>
      </c>
    </row>
    <row r="50" spans="1:26" s="110" customFormat="1" ht="25.5" customHeight="1">
      <c r="A50" s="338" t="s">
        <v>392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40"/>
      <c r="M50" s="200" t="s">
        <v>393</v>
      </c>
      <c r="N50" s="351"/>
      <c r="O50" s="352"/>
      <c r="P50" s="353"/>
      <c r="Q50" s="281"/>
      <c r="R50" s="282"/>
      <c r="S50" s="282"/>
      <c r="T50" s="282"/>
      <c r="U50" s="283"/>
      <c r="W50" s="97"/>
      <c r="X50" s="97"/>
      <c r="Y50" s="97"/>
      <c r="Z50" s="97"/>
    </row>
    <row r="51" spans="1:26" s="110" customFormat="1" ht="24.75" customHeight="1">
      <c r="A51" s="338" t="s">
        <v>394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40"/>
      <c r="M51" s="200" t="s">
        <v>395</v>
      </c>
      <c r="N51" s="351"/>
      <c r="O51" s="352"/>
      <c r="P51" s="353"/>
      <c r="Q51" s="281"/>
      <c r="R51" s="282"/>
      <c r="S51" s="282"/>
      <c r="T51" s="282"/>
      <c r="U51" s="283"/>
      <c r="W51" s="97"/>
      <c r="X51" s="97"/>
      <c r="Y51" s="97"/>
      <c r="Z51" s="97"/>
    </row>
    <row r="52" spans="1:26" s="110" customFormat="1" ht="12.75">
      <c r="A52" s="344" t="s">
        <v>170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200">
        <v>180</v>
      </c>
      <c r="N52" s="201" t="s">
        <v>98</v>
      </c>
      <c r="O52" s="134"/>
      <c r="P52" s="199" t="s">
        <v>99</v>
      </c>
      <c r="Q52" s="201" t="s">
        <v>98</v>
      </c>
      <c r="R52" s="282"/>
      <c r="S52" s="282"/>
      <c r="T52" s="282"/>
      <c r="U52" s="199" t="s">
        <v>99</v>
      </c>
      <c r="W52" s="97"/>
      <c r="X52" s="97"/>
      <c r="Y52" s="97"/>
      <c r="Z52" s="97"/>
    </row>
    <row r="53" spans="1:21" ht="12.75">
      <c r="A53" s="338" t="s">
        <v>396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40"/>
      <c r="M53" s="200" t="s">
        <v>397</v>
      </c>
      <c r="N53" s="351"/>
      <c r="O53" s="352"/>
      <c r="P53" s="353"/>
      <c r="Q53" s="351"/>
      <c r="R53" s="352"/>
      <c r="S53" s="352"/>
      <c r="T53" s="352"/>
      <c r="U53" s="353"/>
    </row>
    <row r="54" spans="1:21" ht="12.75">
      <c r="A54" s="337" t="s">
        <v>171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190"/>
      <c r="N54" s="272"/>
      <c r="O54" s="272"/>
      <c r="P54" s="272"/>
      <c r="Q54" s="336"/>
      <c r="R54" s="336"/>
      <c r="S54" s="336"/>
      <c r="T54" s="336"/>
      <c r="U54" s="336"/>
    </row>
    <row r="55" spans="1:21" ht="12.75">
      <c r="A55" s="346" t="s">
        <v>154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190">
        <v>190</v>
      </c>
      <c r="N55" s="233">
        <f>IF((N48-O49-O52+N53)&gt;0,N48-O49-O52+N53,0)</f>
        <v>76202</v>
      </c>
      <c r="O55" s="233"/>
      <c r="P55" s="233"/>
      <c r="Q55" s="348">
        <f>IF(Q48-R49-R52+Q53&gt;0,Q48-R49-R52+Q53,0)</f>
        <v>92900</v>
      </c>
      <c r="R55" s="348"/>
      <c r="S55" s="348"/>
      <c r="T55" s="348"/>
      <c r="U55" s="348"/>
    </row>
    <row r="56" spans="1:21" ht="12.75">
      <c r="A56" s="346" t="s">
        <v>155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190">
        <v>195</v>
      </c>
      <c r="N56" s="194" t="s">
        <v>98</v>
      </c>
      <c r="O56" s="195">
        <f>IF(N48-O49-O52+N53&lt;0,ABS(N48-O49-O52+N53),0)</f>
        <v>0</v>
      </c>
      <c r="P56" s="196" t="s">
        <v>99</v>
      </c>
      <c r="Q56" s="197" t="s">
        <v>98</v>
      </c>
      <c r="R56" s="349">
        <f>IF(Q48-R49-R52+Q53&lt;0,ABS(Q48-R49-R52+Q53),0)</f>
        <v>0</v>
      </c>
      <c r="S56" s="349"/>
      <c r="T56" s="349"/>
      <c r="U56" s="198" t="s">
        <v>99</v>
      </c>
    </row>
    <row r="57" spans="1:21" ht="12.75">
      <c r="A57" s="337" t="s">
        <v>172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190"/>
      <c r="N57" s="272"/>
      <c r="O57" s="272"/>
      <c r="P57" s="272"/>
      <c r="Q57" s="336"/>
      <c r="R57" s="336"/>
      <c r="S57" s="336"/>
      <c r="T57" s="336"/>
      <c r="U57" s="336"/>
    </row>
    <row r="58" spans="1:21" ht="12.75">
      <c r="A58" s="346" t="s">
        <v>173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190">
        <v>200</v>
      </c>
      <c r="N58" s="272"/>
      <c r="O58" s="272"/>
      <c r="P58" s="272"/>
      <c r="Q58" s="336"/>
      <c r="R58" s="336"/>
      <c r="S58" s="336"/>
      <c r="T58" s="336"/>
      <c r="U58" s="336"/>
    </row>
    <row r="59" spans="1:21" ht="12.75">
      <c r="A59" s="346" t="s">
        <v>174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190">
        <v>205</v>
      </c>
      <c r="N59" s="191" t="s">
        <v>98</v>
      </c>
      <c r="O59" s="139"/>
      <c r="P59" s="192" t="s">
        <v>99</v>
      </c>
      <c r="Q59" s="191" t="s">
        <v>98</v>
      </c>
      <c r="R59" s="305"/>
      <c r="S59" s="305"/>
      <c r="T59" s="305"/>
      <c r="U59" s="192" t="s">
        <v>99</v>
      </c>
    </row>
    <row r="60" spans="1:21" ht="12.75">
      <c r="A60" s="335" t="s">
        <v>175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190">
        <v>210</v>
      </c>
      <c r="N60" s="191" t="s">
        <v>98</v>
      </c>
      <c r="O60" s="139"/>
      <c r="P60" s="192" t="s">
        <v>99</v>
      </c>
      <c r="Q60" s="191" t="s">
        <v>98</v>
      </c>
      <c r="R60" s="305"/>
      <c r="S60" s="305"/>
      <c r="T60" s="305"/>
      <c r="U60" s="192" t="s">
        <v>99</v>
      </c>
    </row>
    <row r="61" spans="1:26" ht="12.75">
      <c r="A61" s="335" t="s">
        <v>374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190" t="s">
        <v>398</v>
      </c>
      <c r="N61" s="191" t="s">
        <v>98</v>
      </c>
      <c r="O61" s="139"/>
      <c r="P61" s="192" t="s">
        <v>99</v>
      </c>
      <c r="Q61" s="191" t="s">
        <v>98</v>
      </c>
      <c r="R61" s="305"/>
      <c r="S61" s="305"/>
      <c r="T61" s="305"/>
      <c r="U61" s="192" t="s">
        <v>99</v>
      </c>
      <c r="W61" s="110"/>
      <c r="X61" s="110"/>
      <c r="Y61" s="110"/>
      <c r="Z61" s="110"/>
    </row>
    <row r="62" spans="1:21" ht="12.75">
      <c r="A62" s="337" t="s">
        <v>176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190"/>
      <c r="N62" s="272"/>
      <c r="O62" s="272"/>
      <c r="P62" s="272"/>
      <c r="Q62" s="336"/>
      <c r="R62" s="336"/>
      <c r="S62" s="336"/>
      <c r="T62" s="336"/>
      <c r="U62" s="336"/>
    </row>
    <row r="63" spans="1:21" ht="12.75">
      <c r="A63" s="346" t="s">
        <v>154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190">
        <v>220</v>
      </c>
      <c r="N63" s="233">
        <f>IF((N55-O56+O58-O59-O60)&gt;0,N55-O56+O58-O59-O60,0)</f>
        <v>76202</v>
      </c>
      <c r="O63" s="233"/>
      <c r="P63" s="233"/>
      <c r="Q63" s="348">
        <f>IF(Q55-R56+Q58-R59-R60&gt;0,Q55-R56+Q58-R59-R60,0)</f>
        <v>92900</v>
      </c>
      <c r="R63" s="348"/>
      <c r="S63" s="348"/>
      <c r="T63" s="348"/>
      <c r="U63" s="348"/>
    </row>
    <row r="64" spans="1:26" s="110" customFormat="1" ht="12.75">
      <c r="A64" s="346" t="s">
        <v>155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190">
        <v>225</v>
      </c>
      <c r="N64" s="194" t="s">
        <v>98</v>
      </c>
      <c r="O64" s="195">
        <f>IF((N55-O56+O58-O59-O60)&lt;0,O56-N55+O59-O58+O60,0)</f>
        <v>0</v>
      </c>
      <c r="P64" s="196" t="s">
        <v>99</v>
      </c>
      <c r="Q64" s="197" t="s">
        <v>98</v>
      </c>
      <c r="R64" s="349">
        <f>IF(Q55-R56+Q58-R59-R60&lt;0,R56-Q55-Q58+R59+R60,0)</f>
        <v>0</v>
      </c>
      <c r="S64" s="349"/>
      <c r="T64" s="349"/>
      <c r="U64" s="198" t="s">
        <v>99</v>
      </c>
      <c r="W64" s="97"/>
      <c r="X64" s="97"/>
      <c r="Y64" s="97"/>
      <c r="Z64" s="97"/>
    </row>
    <row r="65" spans="1:21" ht="12.75">
      <c r="A65" s="338" t="s">
        <v>399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40"/>
      <c r="M65" s="129" t="s">
        <v>400</v>
      </c>
      <c r="N65" s="351"/>
      <c r="O65" s="352"/>
      <c r="P65" s="353"/>
      <c r="Q65" s="281"/>
      <c r="R65" s="282"/>
      <c r="S65" s="282"/>
      <c r="T65" s="282"/>
      <c r="U65" s="283"/>
    </row>
    <row r="66" spans="1:22" ht="31.5" customHeight="1">
      <c r="A66" s="354" t="s">
        <v>177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110"/>
    </row>
    <row r="67" spans="1:21" ht="25.5" customHeight="1">
      <c r="A67" s="334" t="s">
        <v>178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</row>
    <row r="68" spans="1:21" ht="25.5">
      <c r="A68" s="249" t="s">
        <v>179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189" t="s">
        <v>13</v>
      </c>
      <c r="N68" s="328" t="s">
        <v>143</v>
      </c>
      <c r="O68" s="328"/>
      <c r="P68" s="328"/>
      <c r="Q68" s="328" t="s">
        <v>144</v>
      </c>
      <c r="R68" s="328"/>
      <c r="S68" s="328"/>
      <c r="T68" s="328"/>
      <c r="U68" s="328"/>
    </row>
    <row r="69" spans="1:21" ht="12.75">
      <c r="A69" s="249">
        <v>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189">
        <v>2</v>
      </c>
      <c r="N69" s="328">
        <v>3</v>
      </c>
      <c r="O69" s="328"/>
      <c r="P69" s="328"/>
      <c r="Q69" s="328">
        <v>4</v>
      </c>
      <c r="R69" s="328"/>
      <c r="S69" s="328"/>
      <c r="T69" s="328"/>
      <c r="U69" s="328"/>
    </row>
    <row r="70" spans="1:21" ht="12.75">
      <c r="A70" s="356" t="s">
        <v>180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190">
        <v>230</v>
      </c>
      <c r="N70" s="238"/>
      <c r="O70" s="238"/>
      <c r="P70" s="238"/>
      <c r="Q70" s="336"/>
      <c r="R70" s="336"/>
      <c r="S70" s="336"/>
      <c r="T70" s="336"/>
      <c r="U70" s="336"/>
    </row>
    <row r="71" spans="1:21" ht="12.75">
      <c r="A71" s="356" t="s">
        <v>181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190">
        <v>240</v>
      </c>
      <c r="N71" s="238">
        <v>98</v>
      </c>
      <c r="O71" s="238"/>
      <c r="P71" s="238"/>
      <c r="Q71" s="336"/>
      <c r="R71" s="336"/>
      <c r="S71" s="336"/>
      <c r="T71" s="336"/>
      <c r="U71" s="336"/>
    </row>
    <row r="72" spans="1:21" ht="12.75">
      <c r="A72" s="356" t="s">
        <v>182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190">
        <v>250</v>
      </c>
      <c r="N72" s="238">
        <v>36</v>
      </c>
      <c r="O72" s="238"/>
      <c r="P72" s="238"/>
      <c r="Q72" s="336"/>
      <c r="R72" s="336"/>
      <c r="S72" s="336"/>
      <c r="T72" s="336"/>
      <c r="U72" s="336"/>
    </row>
    <row r="73" spans="1:26" ht="12.75">
      <c r="A73" s="356" t="s">
        <v>183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90">
        <v>260</v>
      </c>
      <c r="N73" s="238"/>
      <c r="O73" s="238"/>
      <c r="P73" s="238"/>
      <c r="Q73" s="336"/>
      <c r="R73" s="336"/>
      <c r="S73" s="336"/>
      <c r="T73" s="336"/>
      <c r="U73" s="336"/>
      <c r="W73" s="80"/>
      <c r="X73" s="80"/>
      <c r="Y73" s="80"/>
      <c r="Z73" s="80"/>
    </row>
    <row r="74" spans="1:21" ht="12.75">
      <c r="A74" s="356" t="s">
        <v>160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190">
        <v>270</v>
      </c>
      <c r="N74" s="238">
        <v>30937</v>
      </c>
      <c r="O74" s="238"/>
      <c r="P74" s="238"/>
      <c r="Q74" s="336">
        <v>31576</v>
      </c>
      <c r="R74" s="336"/>
      <c r="S74" s="336"/>
      <c r="T74" s="336"/>
      <c r="U74" s="336"/>
    </row>
    <row r="75" spans="1:21" ht="12.75">
      <c r="A75" s="356" t="s">
        <v>184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190">
        <v>280</v>
      </c>
      <c r="N75" s="233">
        <f>SUM(N70:P74)</f>
        <v>31071</v>
      </c>
      <c r="O75" s="233"/>
      <c r="P75" s="233"/>
      <c r="Q75" s="348">
        <f>SUM(Q70:U74)</f>
        <v>31576</v>
      </c>
      <c r="R75" s="348"/>
      <c r="S75" s="348"/>
      <c r="T75" s="348"/>
      <c r="U75" s="348"/>
    </row>
    <row r="76" spans="1:26" s="80" customFormat="1" ht="19.5" customHeight="1">
      <c r="A76" s="359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206"/>
      <c r="N76" s="360"/>
      <c r="O76" s="360"/>
      <c r="P76" s="360"/>
      <c r="Q76" s="361"/>
      <c r="R76" s="361"/>
      <c r="S76" s="361"/>
      <c r="T76" s="361"/>
      <c r="U76" s="361"/>
      <c r="W76" s="97"/>
      <c r="X76" s="97"/>
      <c r="Y76" s="97"/>
      <c r="Z76" s="97"/>
    </row>
    <row r="77" spans="1:21" ht="25.5" customHeight="1">
      <c r="A77" s="334" t="s">
        <v>185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</row>
    <row r="78" spans="1:21" ht="25.5">
      <c r="A78" s="249" t="s">
        <v>186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189" t="s">
        <v>13</v>
      </c>
      <c r="N78" s="328" t="s">
        <v>143</v>
      </c>
      <c r="O78" s="328"/>
      <c r="P78" s="328"/>
      <c r="Q78" s="328" t="s">
        <v>144</v>
      </c>
      <c r="R78" s="328"/>
      <c r="S78" s="328"/>
      <c r="T78" s="328"/>
      <c r="U78" s="328"/>
    </row>
    <row r="79" spans="1:21" ht="12.75">
      <c r="A79" s="357">
        <v>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207">
        <v>2</v>
      </c>
      <c r="N79" s="358">
        <v>3</v>
      </c>
      <c r="O79" s="358"/>
      <c r="P79" s="358"/>
      <c r="Q79" s="358">
        <v>4</v>
      </c>
      <c r="R79" s="358"/>
      <c r="S79" s="358"/>
      <c r="T79" s="358"/>
      <c r="U79" s="358"/>
    </row>
    <row r="80" spans="1:21" ht="12.75">
      <c r="A80" s="362" t="s">
        <v>187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208">
        <v>300</v>
      </c>
      <c r="N80" s="368">
        <v>10300</v>
      </c>
      <c r="O80" s="368"/>
      <c r="P80" s="368"/>
      <c r="Q80" s="365">
        <v>10300</v>
      </c>
      <c r="R80" s="365"/>
      <c r="S80" s="365"/>
      <c r="T80" s="365"/>
      <c r="U80" s="365"/>
    </row>
    <row r="81" spans="1:21" ht="12.75">
      <c r="A81" s="362" t="s">
        <v>188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208">
        <v>310</v>
      </c>
      <c r="N81" s="366">
        <f>N80</f>
        <v>10300</v>
      </c>
      <c r="O81" s="366"/>
      <c r="P81" s="366"/>
      <c r="Q81" s="367">
        <f>Q80</f>
        <v>10300</v>
      </c>
      <c r="R81" s="367"/>
      <c r="S81" s="367"/>
      <c r="T81" s="367"/>
      <c r="U81" s="367"/>
    </row>
    <row r="82" spans="1:21" ht="12.75">
      <c r="A82" s="362" t="s">
        <v>189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208">
        <v>320</v>
      </c>
      <c r="N82" s="209"/>
      <c r="O82" s="210">
        <f>N63*1000/N80</f>
        <v>7398.252427184466</v>
      </c>
      <c r="P82" s="211"/>
      <c r="Q82" s="212"/>
      <c r="R82" s="363">
        <f>Q63*1000/Q80</f>
        <v>9019.417475728156</v>
      </c>
      <c r="S82" s="363"/>
      <c r="T82" s="363"/>
      <c r="U82" s="213"/>
    </row>
    <row r="83" spans="1:21" ht="12.75">
      <c r="A83" s="362" t="s">
        <v>190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208">
        <v>330</v>
      </c>
      <c r="N83" s="209"/>
      <c r="O83" s="210">
        <f>O82</f>
        <v>7398.252427184466</v>
      </c>
      <c r="P83" s="211"/>
      <c r="Q83" s="214"/>
      <c r="R83" s="370">
        <f>R82</f>
        <v>9019.417475728156</v>
      </c>
      <c r="S83" s="370"/>
      <c r="T83" s="370"/>
      <c r="U83" s="215"/>
    </row>
    <row r="84" spans="1:21" ht="12.75">
      <c r="A84" s="362" t="s">
        <v>191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208">
        <v>340</v>
      </c>
      <c r="N84" s="369"/>
      <c r="O84" s="369"/>
      <c r="P84" s="369"/>
      <c r="Q84" s="364"/>
      <c r="R84" s="364"/>
      <c r="S84" s="364"/>
      <c r="T84" s="364"/>
      <c r="U84" s="364"/>
    </row>
    <row r="85" spans="17:21" ht="12.75">
      <c r="Q85" s="216"/>
      <c r="R85" s="371"/>
      <c r="S85" s="371"/>
      <c r="T85" s="371"/>
      <c r="U85" s="217"/>
    </row>
    <row r="86" spans="1:16" ht="12.75">
      <c r="A86" s="316" t="s">
        <v>80</v>
      </c>
      <c r="B86" s="316"/>
      <c r="C86" s="316"/>
      <c r="D86" s="317"/>
      <c r="E86" s="317"/>
      <c r="F86" s="317"/>
      <c r="G86" s="317"/>
      <c r="H86" s="317"/>
      <c r="I86" s="317"/>
      <c r="J86" s="317"/>
      <c r="K86" s="163"/>
      <c r="L86" s="317" t="s">
        <v>411</v>
      </c>
      <c r="M86" s="317"/>
      <c r="N86" s="317"/>
      <c r="O86" s="317"/>
      <c r="P86" s="317"/>
    </row>
    <row r="87" spans="1:11" ht="12.75">
      <c r="A87" s="162"/>
      <c r="B87" s="161"/>
      <c r="C87" s="161"/>
      <c r="D87" s="161"/>
      <c r="E87" s="161"/>
      <c r="F87" s="161"/>
      <c r="G87" s="161"/>
      <c r="H87" s="161"/>
      <c r="I87" s="161"/>
      <c r="J87" s="161"/>
      <c r="K87" s="161"/>
    </row>
    <row r="88" spans="1:16" ht="12.75">
      <c r="A88" s="316" t="s">
        <v>412</v>
      </c>
      <c r="B88" s="316"/>
      <c r="C88" s="316"/>
      <c r="D88" s="316"/>
      <c r="E88" s="316"/>
      <c r="F88" s="317"/>
      <c r="G88" s="317"/>
      <c r="H88" s="317"/>
      <c r="I88" s="317"/>
      <c r="J88" s="317"/>
      <c r="K88" s="163"/>
      <c r="L88" s="317" t="s">
        <v>407</v>
      </c>
      <c r="M88" s="317"/>
      <c r="N88" s="317"/>
      <c r="O88" s="317"/>
      <c r="P88" s="317"/>
    </row>
  </sheetData>
  <sheetProtection/>
  <mergeCells count="209">
    <mergeCell ref="N84:P84"/>
    <mergeCell ref="A83:L83"/>
    <mergeCell ref="R83:T83"/>
    <mergeCell ref="A88:E88"/>
    <mergeCell ref="F88:J88"/>
    <mergeCell ref="L88:P88"/>
    <mergeCell ref="R85:T85"/>
    <mergeCell ref="A86:C86"/>
    <mergeCell ref="D86:J86"/>
    <mergeCell ref="L86:P86"/>
    <mergeCell ref="A82:L82"/>
    <mergeCell ref="R82:T82"/>
    <mergeCell ref="Q84:U84"/>
    <mergeCell ref="Q80:U80"/>
    <mergeCell ref="A81:L81"/>
    <mergeCell ref="N81:P81"/>
    <mergeCell ref="Q81:U81"/>
    <mergeCell ref="A80:L80"/>
    <mergeCell ref="N80:P80"/>
    <mergeCell ref="A84:L84"/>
    <mergeCell ref="A73:L73"/>
    <mergeCell ref="N73:P73"/>
    <mergeCell ref="Q73:U73"/>
    <mergeCell ref="N78:P78"/>
    <mergeCell ref="Q76:U76"/>
    <mergeCell ref="A77:U77"/>
    <mergeCell ref="A78:L78"/>
    <mergeCell ref="A74:L74"/>
    <mergeCell ref="N74:P74"/>
    <mergeCell ref="Q74:U74"/>
    <mergeCell ref="A79:L79"/>
    <mergeCell ref="N79:P79"/>
    <mergeCell ref="Q75:U75"/>
    <mergeCell ref="A76:L76"/>
    <mergeCell ref="Q78:U78"/>
    <mergeCell ref="N76:P76"/>
    <mergeCell ref="A75:L75"/>
    <mergeCell ref="N75:P75"/>
    <mergeCell ref="Q79:U79"/>
    <mergeCell ref="A71:L71"/>
    <mergeCell ref="N71:P71"/>
    <mergeCell ref="Q71:U71"/>
    <mergeCell ref="A72:L72"/>
    <mergeCell ref="N72:P72"/>
    <mergeCell ref="Q72:U72"/>
    <mergeCell ref="A67:U67"/>
    <mergeCell ref="A68:L68"/>
    <mergeCell ref="N68:P68"/>
    <mergeCell ref="Q68:U68"/>
    <mergeCell ref="A70:L70"/>
    <mergeCell ref="N70:P70"/>
    <mergeCell ref="Q70:U70"/>
    <mergeCell ref="Q62:U62"/>
    <mergeCell ref="A69:L69"/>
    <mergeCell ref="N69:P69"/>
    <mergeCell ref="Q69:U69"/>
    <mergeCell ref="A64:L64"/>
    <mergeCell ref="R64:T64"/>
    <mergeCell ref="A65:L65"/>
    <mergeCell ref="N65:P65"/>
    <mergeCell ref="Q65:U65"/>
    <mergeCell ref="A66:U66"/>
    <mergeCell ref="A61:L61"/>
    <mergeCell ref="R61:T61"/>
    <mergeCell ref="A63:L63"/>
    <mergeCell ref="N63:P63"/>
    <mergeCell ref="A62:L62"/>
    <mergeCell ref="N62:P62"/>
    <mergeCell ref="Q63:U63"/>
    <mergeCell ref="A59:L59"/>
    <mergeCell ref="R59:T59"/>
    <mergeCell ref="Q55:U55"/>
    <mergeCell ref="A56:L56"/>
    <mergeCell ref="R56:T56"/>
    <mergeCell ref="A57:L57"/>
    <mergeCell ref="N57:P57"/>
    <mergeCell ref="Q57:U57"/>
    <mergeCell ref="A55:L55"/>
    <mergeCell ref="N55:P55"/>
    <mergeCell ref="A60:L60"/>
    <mergeCell ref="R60:T60"/>
    <mergeCell ref="N53:P53"/>
    <mergeCell ref="Q53:U53"/>
    <mergeCell ref="A54:L54"/>
    <mergeCell ref="N54:P54"/>
    <mergeCell ref="A58:L58"/>
    <mergeCell ref="Q54:U54"/>
    <mergeCell ref="N58:P58"/>
    <mergeCell ref="Q58:U58"/>
    <mergeCell ref="A49:L49"/>
    <mergeCell ref="R49:T49"/>
    <mergeCell ref="A50:L50"/>
    <mergeCell ref="N50:P50"/>
    <mergeCell ref="Q50:U50"/>
    <mergeCell ref="A51:L51"/>
    <mergeCell ref="A52:L52"/>
    <mergeCell ref="R52:T52"/>
    <mergeCell ref="A53:L53"/>
    <mergeCell ref="N51:P51"/>
    <mergeCell ref="Q51:U51"/>
    <mergeCell ref="A47:L47"/>
    <mergeCell ref="N47:P47"/>
    <mergeCell ref="Q47:U47"/>
    <mergeCell ref="A42:L42"/>
    <mergeCell ref="N42:P42"/>
    <mergeCell ref="Q42:U42"/>
    <mergeCell ref="R44:T44"/>
    <mergeCell ref="R43:T43"/>
    <mergeCell ref="A44:L44"/>
    <mergeCell ref="R45:T45"/>
    <mergeCell ref="A46:L46"/>
    <mergeCell ref="R46:T46"/>
    <mergeCell ref="A45:L45"/>
    <mergeCell ref="A38:L38"/>
    <mergeCell ref="N38:P38"/>
    <mergeCell ref="Q38:U38"/>
    <mergeCell ref="A39:L39"/>
    <mergeCell ref="R39:T39"/>
    <mergeCell ref="A48:L48"/>
    <mergeCell ref="A40:L40"/>
    <mergeCell ref="N40:P40"/>
    <mergeCell ref="Q40:U40"/>
    <mergeCell ref="A41:L41"/>
    <mergeCell ref="N41:P41"/>
    <mergeCell ref="Q41:U41"/>
    <mergeCell ref="N48:P48"/>
    <mergeCell ref="Q48:U48"/>
    <mergeCell ref="A43:L43"/>
    <mergeCell ref="A36:L36"/>
    <mergeCell ref="N36:P36"/>
    <mergeCell ref="Q36:U36"/>
    <mergeCell ref="A37:L37"/>
    <mergeCell ref="N37:P37"/>
    <mergeCell ref="Q37:U37"/>
    <mergeCell ref="A33:L33"/>
    <mergeCell ref="R33:T33"/>
    <mergeCell ref="A29:L29"/>
    <mergeCell ref="N29:P29"/>
    <mergeCell ref="Q29:U29"/>
    <mergeCell ref="A30:L30"/>
    <mergeCell ref="R30:T30"/>
    <mergeCell ref="A31:L31"/>
    <mergeCell ref="N31:P31"/>
    <mergeCell ref="Q31:U31"/>
    <mergeCell ref="A34:L34"/>
    <mergeCell ref="R34:T34"/>
    <mergeCell ref="A35:L35"/>
    <mergeCell ref="R35:T35"/>
    <mergeCell ref="A32:L32"/>
    <mergeCell ref="N32:P32"/>
    <mergeCell ref="Q32:U32"/>
    <mergeCell ref="A26:L26"/>
    <mergeCell ref="N26:P26"/>
    <mergeCell ref="Q26:U26"/>
    <mergeCell ref="A25:L25"/>
    <mergeCell ref="R25:T25"/>
    <mergeCell ref="A28:L28"/>
    <mergeCell ref="N28:P28"/>
    <mergeCell ref="Q28:U28"/>
    <mergeCell ref="A27:L27"/>
    <mergeCell ref="R27:T27"/>
    <mergeCell ref="Q21:U21"/>
    <mergeCell ref="A23:L23"/>
    <mergeCell ref="R23:T23"/>
    <mergeCell ref="A22:L22"/>
    <mergeCell ref="R22:T22"/>
    <mergeCell ref="I17:L17"/>
    <mergeCell ref="Q17:U17"/>
    <mergeCell ref="A18:U18"/>
    <mergeCell ref="A24:L24"/>
    <mergeCell ref="R24:T24"/>
    <mergeCell ref="N20:P20"/>
    <mergeCell ref="Q20:U20"/>
    <mergeCell ref="A20:L20"/>
    <mergeCell ref="A21:L21"/>
    <mergeCell ref="N21:P21"/>
    <mergeCell ref="A19:L19"/>
    <mergeCell ref="N19:P19"/>
    <mergeCell ref="Q19:U19"/>
    <mergeCell ref="A7:E7"/>
    <mergeCell ref="A14:U14"/>
    <mergeCell ref="G15:K15"/>
    <mergeCell ref="A8:E8"/>
    <mergeCell ref="F8:M8"/>
    <mergeCell ref="Q8:U8"/>
    <mergeCell ref="Q9:U9"/>
    <mergeCell ref="Q11:U11"/>
    <mergeCell ref="A12:E12"/>
    <mergeCell ref="F12:M12"/>
    <mergeCell ref="A4:C4"/>
    <mergeCell ref="D4:M4"/>
    <mergeCell ref="Q4:U4"/>
    <mergeCell ref="Q6:U6"/>
    <mergeCell ref="Q12:U12"/>
    <mergeCell ref="W9:Z10"/>
    <mergeCell ref="Q10:U10"/>
    <mergeCell ref="A5:B5"/>
    <mergeCell ref="C5:M5"/>
    <mergeCell ref="Q5:U5"/>
    <mergeCell ref="W5:Z8"/>
    <mergeCell ref="A6:F6"/>
    <mergeCell ref="F7:M7"/>
    <mergeCell ref="Q7:U7"/>
    <mergeCell ref="G6:M6"/>
    <mergeCell ref="K1:U1"/>
    <mergeCell ref="W1:Z4"/>
    <mergeCell ref="Q2:U2"/>
    <mergeCell ref="Q3:R3"/>
    <mergeCell ref="T3:U3"/>
  </mergeCells>
  <printOptions horizontalCentered="1"/>
  <pageMargins left="0.1968503937007874" right="0.1968503937007874" top="0.31496062992125984" bottom="0.31496062992125984" header="0" footer="0"/>
  <pageSetup blackAndWhite="1" fitToHeight="2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zoomScalePageLayoutView="0" workbookViewId="0" topLeftCell="A80">
      <selection activeCell="R85" sqref="R85:Y85"/>
    </sheetView>
  </sheetViews>
  <sheetFormatPr defaultColWidth="4.33203125" defaultRowHeight="12.75" customHeight="1"/>
  <cols>
    <col min="1" max="15" width="4.33203125" style="9" customWidth="1"/>
    <col min="16" max="18" width="2.66015625" style="9" customWidth="1"/>
    <col min="19" max="19" width="3.16015625" style="9" customWidth="1"/>
    <col min="20" max="21" width="6.66015625" style="9" customWidth="1"/>
    <col min="22" max="22" width="3.16015625" style="9" customWidth="1"/>
    <col min="23" max="23" width="5.66015625" style="9" customWidth="1"/>
    <col min="24" max="25" width="6.66015625" style="9" customWidth="1"/>
    <col min="26" max="26" width="3.16015625" style="9" customWidth="1"/>
    <col min="27" max="27" width="7.16015625" style="9" customWidth="1"/>
    <col min="28" max="31" width="10.83203125" style="9" customWidth="1"/>
    <col min="32" max="16384" width="4.33203125" style="9" customWidth="1"/>
  </cols>
  <sheetData>
    <row r="1" spans="12:31" ht="15.75" customHeight="1">
      <c r="L1" s="449" t="s">
        <v>192</v>
      </c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B1" s="450" t="s">
        <v>193</v>
      </c>
      <c r="AC1" s="450"/>
      <c r="AD1" s="450"/>
      <c r="AE1" s="450"/>
    </row>
    <row r="2" spans="12:31" ht="15.75" customHeight="1">
      <c r="L2" s="449" t="s">
        <v>194</v>
      </c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B2" s="450"/>
      <c r="AC2" s="450"/>
      <c r="AD2" s="450"/>
      <c r="AE2" s="450"/>
    </row>
    <row r="3" spans="6:31" ht="7.5" customHeight="1">
      <c r="F3" s="11" t="s">
        <v>195</v>
      </c>
      <c r="AB3" s="450"/>
      <c r="AC3" s="450"/>
      <c r="AD3" s="450"/>
      <c r="AE3" s="450"/>
    </row>
    <row r="4" spans="1:31" ht="12.75" customHeight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3"/>
      <c r="W4" s="443" t="s">
        <v>196</v>
      </c>
      <c r="X4" s="454"/>
      <c r="Y4" s="455"/>
      <c r="AB4" s="450"/>
      <c r="AC4" s="450"/>
      <c r="AD4" s="450"/>
      <c r="AE4" s="450"/>
    </row>
    <row r="5" spans="1:31" ht="15" customHeight="1">
      <c r="A5" s="451" t="s">
        <v>197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3"/>
      <c r="W5" s="12" t="s">
        <v>128</v>
      </c>
      <c r="X5" s="12" t="s">
        <v>97</v>
      </c>
      <c r="Y5" s="12" t="s">
        <v>97</v>
      </c>
      <c r="AB5" s="450"/>
      <c r="AC5" s="450"/>
      <c r="AD5" s="450"/>
      <c r="AE5" s="450"/>
    </row>
    <row r="6" spans="1:31" ht="38.25" customHeight="1">
      <c r="A6" s="441" t="s">
        <v>0</v>
      </c>
      <c r="B6" s="441"/>
      <c r="C6" s="441"/>
      <c r="D6" s="441"/>
      <c r="E6" s="442" t="s">
        <v>408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13" t="s">
        <v>198</v>
      </c>
      <c r="U6" s="14"/>
      <c r="V6" s="15"/>
      <c r="W6" s="432" t="s">
        <v>410</v>
      </c>
      <c r="X6" s="456"/>
      <c r="Y6" s="457"/>
      <c r="AB6" s="450"/>
      <c r="AC6" s="450"/>
      <c r="AD6" s="450"/>
      <c r="AE6" s="450"/>
    </row>
    <row r="7" spans="1:31" ht="15" customHeight="1">
      <c r="A7" s="441" t="s">
        <v>2</v>
      </c>
      <c r="B7" s="441"/>
      <c r="C7" s="441"/>
      <c r="D7" s="442" t="s">
        <v>402</v>
      </c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13" t="s">
        <v>3</v>
      </c>
      <c r="U7" s="14"/>
      <c r="V7" s="15"/>
      <c r="W7" s="443" t="s">
        <v>401</v>
      </c>
      <c r="X7" s="444"/>
      <c r="Y7" s="445"/>
      <c r="AB7" s="446" t="s">
        <v>199</v>
      </c>
      <c r="AC7" s="446"/>
      <c r="AD7" s="446"/>
      <c r="AE7" s="446"/>
    </row>
    <row r="8" spans="1:31" ht="15" customHeight="1">
      <c r="A8" s="431" t="s">
        <v>116</v>
      </c>
      <c r="B8" s="431"/>
      <c r="C8" s="431"/>
      <c r="D8" s="431"/>
      <c r="E8" s="431"/>
      <c r="F8" s="431"/>
      <c r="G8" s="431"/>
      <c r="H8" s="431"/>
      <c r="I8" s="431"/>
      <c r="J8" s="431"/>
      <c r="K8" s="447" t="s">
        <v>404</v>
      </c>
      <c r="L8" s="447"/>
      <c r="M8" s="447"/>
      <c r="N8" s="447"/>
      <c r="O8" s="447"/>
      <c r="P8" s="447"/>
      <c r="Q8" s="447"/>
      <c r="R8" s="447"/>
      <c r="S8" s="447"/>
      <c r="T8" s="13" t="s">
        <v>117</v>
      </c>
      <c r="U8" s="14"/>
      <c r="V8" s="15"/>
      <c r="W8" s="443" t="s">
        <v>360</v>
      </c>
      <c r="X8" s="444"/>
      <c r="Y8" s="445"/>
      <c r="AB8" s="446"/>
      <c r="AC8" s="446"/>
      <c r="AD8" s="446"/>
      <c r="AE8" s="446"/>
    </row>
    <row r="9" spans="1:31" ht="22.5" customHeight="1">
      <c r="A9" s="441" t="s">
        <v>6</v>
      </c>
      <c r="B9" s="441"/>
      <c r="C9" s="441"/>
      <c r="D9" s="441"/>
      <c r="E9" s="441"/>
      <c r="F9" s="441"/>
      <c r="G9" s="448" t="s">
        <v>403</v>
      </c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13" t="s">
        <v>200</v>
      </c>
      <c r="U9" s="14"/>
      <c r="V9" s="15"/>
      <c r="W9" s="443" t="s">
        <v>405</v>
      </c>
      <c r="X9" s="444"/>
      <c r="Y9" s="445"/>
      <c r="AB9" s="446"/>
      <c r="AC9" s="446"/>
      <c r="AD9" s="446"/>
      <c r="AE9" s="446"/>
    </row>
    <row r="10" spans="1:31" ht="15" customHeight="1">
      <c r="A10" s="431" t="s">
        <v>125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16"/>
      <c r="O10" s="16"/>
      <c r="P10" s="16"/>
      <c r="Q10" s="16"/>
      <c r="R10" s="16"/>
      <c r="S10" s="16"/>
      <c r="T10" s="16"/>
      <c r="U10" s="16"/>
      <c r="W10" s="432"/>
      <c r="X10" s="433"/>
      <c r="Y10" s="434"/>
      <c r="AB10" s="446"/>
      <c r="AC10" s="446"/>
      <c r="AD10" s="446"/>
      <c r="AE10" s="446"/>
    </row>
    <row r="11" spans="1:31" ht="15" customHeight="1">
      <c r="A11" s="431" t="s">
        <v>126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16"/>
      <c r="O11" s="16"/>
      <c r="P11" s="16"/>
      <c r="Q11" s="16"/>
      <c r="R11" s="16"/>
      <c r="S11" s="16"/>
      <c r="T11" s="16"/>
      <c r="U11" s="16"/>
      <c r="W11" s="432"/>
      <c r="X11" s="433"/>
      <c r="Y11" s="434"/>
      <c r="AB11" s="446"/>
      <c r="AC11" s="446"/>
      <c r="AD11" s="446"/>
      <c r="AE11" s="446"/>
    </row>
    <row r="12" spans="1:31" ht="15" customHeight="1">
      <c r="A12" s="431" t="s">
        <v>127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16"/>
      <c r="O12" s="16"/>
      <c r="P12" s="16"/>
      <c r="Q12" s="16"/>
      <c r="R12" s="16"/>
      <c r="S12" s="16"/>
      <c r="T12" s="16"/>
      <c r="U12" s="16"/>
      <c r="W12" s="432" t="s">
        <v>129</v>
      </c>
      <c r="X12" s="433"/>
      <c r="Y12" s="434"/>
      <c r="AB12" s="446"/>
      <c r="AC12" s="446"/>
      <c r="AD12" s="446"/>
      <c r="AE12" s="446"/>
    </row>
    <row r="13" spans="1:31" ht="15" customHeight="1">
      <c r="A13" s="435" t="s">
        <v>201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  <c r="W13" s="438"/>
      <c r="X13" s="439"/>
      <c r="Y13" s="440"/>
      <c r="AB13" s="446"/>
      <c r="AC13" s="446"/>
      <c r="AD13" s="446"/>
      <c r="AE13" s="446"/>
    </row>
    <row r="14" spans="28:31" ht="14.25" customHeight="1">
      <c r="AB14" s="446"/>
      <c r="AC14" s="446"/>
      <c r="AD14" s="446"/>
      <c r="AE14" s="446"/>
    </row>
    <row r="15" spans="1:26" ht="46.5" customHeight="1">
      <c r="A15" s="420" t="s">
        <v>202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</row>
    <row r="16" spans="2:31" s="10" customFormat="1" ht="15.75">
      <c r="B16" s="17"/>
      <c r="C16" s="17"/>
      <c r="D16" s="17"/>
      <c r="E16" s="17"/>
      <c r="F16" s="17"/>
      <c r="G16" s="17"/>
      <c r="H16" s="17"/>
      <c r="I16" s="17"/>
      <c r="L16" s="421" t="s">
        <v>203</v>
      </c>
      <c r="M16" s="421"/>
      <c r="N16" s="18" t="s">
        <v>130</v>
      </c>
      <c r="O16" s="17" t="s">
        <v>204</v>
      </c>
      <c r="P16" s="17"/>
      <c r="Q16" s="17"/>
      <c r="R16" s="17"/>
      <c r="S16" s="17"/>
      <c r="T16" s="17"/>
      <c r="U16" s="17"/>
      <c r="V16" s="17"/>
      <c r="W16" s="17"/>
      <c r="X16" s="17"/>
      <c r="AB16" s="19"/>
      <c r="AC16" s="19"/>
      <c r="AD16" s="19"/>
      <c r="AE16" s="19"/>
    </row>
    <row r="17" spans="1:31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B17" s="19"/>
      <c r="AC17" s="19"/>
      <c r="AD17" s="19"/>
      <c r="AE17" s="19"/>
    </row>
    <row r="18" spans="1:31" ht="12.75" customHeight="1">
      <c r="A18" s="21" t="s">
        <v>205</v>
      </c>
      <c r="B18" s="22"/>
      <c r="O18" s="15" t="s">
        <v>206</v>
      </c>
      <c r="P18" s="15"/>
      <c r="Q18" s="15"/>
      <c r="S18" s="426" t="s">
        <v>207</v>
      </c>
      <c r="T18" s="426"/>
      <c r="U18" s="426"/>
      <c r="V18" s="427"/>
      <c r="W18" s="428" t="s">
        <v>208</v>
      </c>
      <c r="X18" s="429"/>
      <c r="Y18" s="430"/>
      <c r="AB18" s="23"/>
      <c r="AC18" s="23"/>
      <c r="AD18" s="23"/>
      <c r="AE18" s="23"/>
    </row>
    <row r="20" spans="1:26" ht="60.75" customHeight="1" thickBot="1">
      <c r="A20" s="422" t="s">
        <v>209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3" t="s">
        <v>210</v>
      </c>
      <c r="Q20" s="424"/>
      <c r="R20" s="425"/>
      <c r="S20" s="422" t="s">
        <v>211</v>
      </c>
      <c r="T20" s="422"/>
      <c r="U20" s="422"/>
      <c r="V20" s="422"/>
      <c r="W20" s="422" t="s">
        <v>212</v>
      </c>
      <c r="X20" s="422"/>
      <c r="Y20" s="422"/>
      <c r="Z20" s="422"/>
    </row>
    <row r="21" spans="1:26" ht="12.75" customHeight="1" thickBot="1">
      <c r="A21" s="400">
        <v>1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>
        <v>2</v>
      </c>
      <c r="Q21" s="401"/>
      <c r="R21" s="401"/>
      <c r="S21" s="401">
        <v>3</v>
      </c>
      <c r="T21" s="401"/>
      <c r="U21" s="401"/>
      <c r="V21" s="401"/>
      <c r="W21" s="401">
        <v>4</v>
      </c>
      <c r="X21" s="401"/>
      <c r="Y21" s="401"/>
      <c r="Z21" s="402"/>
    </row>
    <row r="22" spans="1:26" ht="15" customHeight="1">
      <c r="A22" s="415" t="s">
        <v>213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6"/>
      <c r="Q22" s="417"/>
      <c r="R22" s="418"/>
      <c r="S22" s="419"/>
      <c r="T22" s="419"/>
      <c r="U22" s="419"/>
      <c r="V22" s="419"/>
      <c r="W22" s="419"/>
      <c r="X22" s="419"/>
      <c r="Y22" s="419"/>
      <c r="Z22" s="419"/>
    </row>
    <row r="23" spans="1:26" ht="15" customHeight="1">
      <c r="A23" s="413" t="s">
        <v>214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04"/>
      <c r="Q23" s="405"/>
      <c r="R23" s="406"/>
      <c r="S23" s="414"/>
      <c r="T23" s="414"/>
      <c r="U23" s="414"/>
      <c r="V23" s="414"/>
      <c r="W23" s="414"/>
      <c r="X23" s="414"/>
      <c r="Y23" s="414"/>
      <c r="Z23" s="414"/>
    </row>
    <row r="24" spans="1:26" ht="15" customHeight="1">
      <c r="A24" s="412" t="s">
        <v>215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04" t="s">
        <v>84</v>
      </c>
      <c r="Q24" s="405"/>
      <c r="R24" s="406"/>
      <c r="S24" s="390"/>
      <c r="T24" s="390"/>
      <c r="U24" s="390"/>
      <c r="V24" s="390"/>
      <c r="W24" s="390"/>
      <c r="X24" s="390"/>
      <c r="Y24" s="390"/>
      <c r="Z24" s="390"/>
    </row>
    <row r="25" spans="1:26" ht="15" customHeight="1">
      <c r="A25" s="374" t="s">
        <v>216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5" t="s">
        <v>147</v>
      </c>
      <c r="Q25" s="376"/>
      <c r="R25" s="377"/>
      <c r="S25" s="380"/>
      <c r="T25" s="380"/>
      <c r="U25" s="380"/>
      <c r="V25" s="380"/>
      <c r="W25" s="380"/>
      <c r="X25" s="380"/>
      <c r="Y25" s="380"/>
      <c r="Z25" s="380"/>
    </row>
    <row r="26" spans="1:26" ht="15" customHeight="1">
      <c r="A26" s="374" t="s">
        <v>217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5" t="s">
        <v>87</v>
      </c>
      <c r="Q26" s="376"/>
      <c r="R26" s="377"/>
      <c r="S26" s="380"/>
      <c r="T26" s="380"/>
      <c r="U26" s="380"/>
      <c r="V26" s="380"/>
      <c r="W26" s="380"/>
      <c r="X26" s="380"/>
      <c r="Y26" s="380"/>
      <c r="Z26" s="380"/>
    </row>
    <row r="27" spans="1:26" ht="15" customHeight="1">
      <c r="A27" s="374" t="s">
        <v>218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5" t="s">
        <v>88</v>
      </c>
      <c r="Q27" s="376"/>
      <c r="R27" s="377"/>
      <c r="S27" s="380">
        <v>1358</v>
      </c>
      <c r="T27" s="380"/>
      <c r="U27" s="380"/>
      <c r="V27" s="380"/>
      <c r="W27" s="380"/>
      <c r="X27" s="380"/>
      <c r="Y27" s="380"/>
      <c r="Z27" s="380"/>
    </row>
    <row r="28" spans="1:26" ht="15" customHeight="1">
      <c r="A28" s="374" t="s">
        <v>219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5" t="s">
        <v>104</v>
      </c>
      <c r="Q28" s="376"/>
      <c r="R28" s="377"/>
      <c r="S28" s="380"/>
      <c r="T28" s="380"/>
      <c r="U28" s="380"/>
      <c r="V28" s="380"/>
      <c r="W28" s="380"/>
      <c r="X28" s="380"/>
      <c r="Y28" s="380"/>
      <c r="Z28" s="380"/>
    </row>
    <row r="29" spans="1:26" ht="15" customHeight="1">
      <c r="A29" s="374" t="s">
        <v>220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5" t="s">
        <v>91</v>
      </c>
      <c r="Q29" s="376"/>
      <c r="R29" s="377"/>
      <c r="S29" s="380"/>
      <c r="T29" s="380"/>
      <c r="U29" s="380"/>
      <c r="V29" s="380"/>
      <c r="W29" s="380"/>
      <c r="X29" s="380"/>
      <c r="Y29" s="380"/>
      <c r="Z29" s="380"/>
    </row>
    <row r="30" spans="1:26" ht="15" customHeight="1">
      <c r="A30" s="374" t="s">
        <v>221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5" t="s">
        <v>92</v>
      </c>
      <c r="Q30" s="376"/>
      <c r="R30" s="377"/>
      <c r="S30" s="380"/>
      <c r="T30" s="380"/>
      <c r="U30" s="380"/>
      <c r="V30" s="380"/>
      <c r="W30" s="380"/>
      <c r="X30" s="380"/>
      <c r="Y30" s="380"/>
      <c r="Z30" s="380"/>
    </row>
    <row r="31" spans="1:26" ht="15" customHeight="1">
      <c r="A31" s="374" t="s">
        <v>222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5" t="s">
        <v>93</v>
      </c>
      <c r="Q31" s="376"/>
      <c r="R31" s="377"/>
      <c r="S31" s="380"/>
      <c r="T31" s="380"/>
      <c r="U31" s="380"/>
      <c r="V31" s="380"/>
      <c r="W31" s="380"/>
      <c r="X31" s="380"/>
      <c r="Y31" s="380"/>
      <c r="Z31" s="380"/>
    </row>
    <row r="32" spans="1:26" ht="15" customHeight="1">
      <c r="A32" s="374" t="s">
        <v>223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5" t="s">
        <v>94</v>
      </c>
      <c r="Q32" s="376"/>
      <c r="R32" s="377"/>
      <c r="S32" s="380"/>
      <c r="T32" s="380"/>
      <c r="U32" s="380"/>
      <c r="V32" s="380"/>
      <c r="W32" s="380"/>
      <c r="X32" s="380"/>
      <c r="Y32" s="380"/>
      <c r="Z32" s="380"/>
    </row>
    <row r="33" spans="1:26" ht="15" customHeight="1">
      <c r="A33" s="374" t="s">
        <v>224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5" t="s">
        <v>95</v>
      </c>
      <c r="Q33" s="376"/>
      <c r="R33" s="377"/>
      <c r="S33" s="380"/>
      <c r="T33" s="380"/>
      <c r="U33" s="380"/>
      <c r="V33" s="380"/>
      <c r="W33" s="380"/>
      <c r="X33" s="380"/>
      <c r="Y33" s="380"/>
      <c r="Z33" s="380"/>
    </row>
    <row r="34" spans="1:26" ht="15" customHeight="1">
      <c r="A34" s="374" t="s">
        <v>225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5" t="s">
        <v>96</v>
      </c>
      <c r="Q34" s="376"/>
      <c r="R34" s="377"/>
      <c r="S34" s="380"/>
      <c r="T34" s="380"/>
      <c r="U34" s="380"/>
      <c r="V34" s="380"/>
      <c r="W34" s="380"/>
      <c r="X34" s="380"/>
      <c r="Y34" s="380"/>
      <c r="Z34" s="380"/>
    </row>
    <row r="35" spans="1:26" ht="15" customHeight="1">
      <c r="A35" s="407" t="s">
        <v>226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8"/>
      <c r="Q35" s="409"/>
      <c r="R35" s="410"/>
      <c r="S35" s="411"/>
      <c r="T35" s="411"/>
      <c r="U35" s="411"/>
      <c r="V35" s="411"/>
      <c r="W35" s="411"/>
      <c r="X35" s="411"/>
      <c r="Y35" s="411"/>
      <c r="Z35" s="411"/>
    </row>
    <row r="36" spans="1:26" ht="15" customHeight="1">
      <c r="A36" s="389" t="s">
        <v>227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404" t="s">
        <v>161</v>
      </c>
      <c r="Q36" s="405"/>
      <c r="R36" s="406"/>
      <c r="S36" s="25" t="s">
        <v>98</v>
      </c>
      <c r="T36" s="387">
        <v>576</v>
      </c>
      <c r="U36" s="387"/>
      <c r="V36" s="26" t="s">
        <v>99</v>
      </c>
      <c r="W36" s="25" t="s">
        <v>98</v>
      </c>
      <c r="X36" s="387">
        <v>602</v>
      </c>
      <c r="Y36" s="387"/>
      <c r="Z36" s="26" t="s">
        <v>99</v>
      </c>
    </row>
    <row r="37" spans="1:26" ht="15" customHeight="1">
      <c r="A37" s="403" t="s">
        <v>228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375" t="s">
        <v>229</v>
      </c>
      <c r="Q37" s="376"/>
      <c r="R37" s="377"/>
      <c r="S37" s="25" t="s">
        <v>98</v>
      </c>
      <c r="T37" s="379">
        <v>9630</v>
      </c>
      <c r="U37" s="379"/>
      <c r="V37" s="26" t="s">
        <v>99</v>
      </c>
      <c r="W37" s="25" t="s">
        <v>98</v>
      </c>
      <c r="X37" s="379"/>
      <c r="Y37" s="379"/>
      <c r="Z37" s="26" t="s">
        <v>99</v>
      </c>
    </row>
    <row r="38" spans="1:26" ht="15" customHeight="1">
      <c r="A38" s="374" t="s">
        <v>230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5">
        <v>100</v>
      </c>
      <c r="Q38" s="376"/>
      <c r="R38" s="377"/>
      <c r="S38" s="25" t="s">
        <v>98</v>
      </c>
      <c r="T38" s="379"/>
      <c r="U38" s="379"/>
      <c r="V38" s="26" t="s">
        <v>99</v>
      </c>
      <c r="W38" s="25" t="s">
        <v>98</v>
      </c>
      <c r="X38" s="379"/>
      <c r="Y38" s="379"/>
      <c r="Z38" s="26" t="s">
        <v>99</v>
      </c>
    </row>
    <row r="39" spans="1:26" ht="15" customHeight="1">
      <c r="A39" s="374" t="s">
        <v>231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5">
        <v>105</v>
      </c>
      <c r="Q39" s="376"/>
      <c r="R39" s="377"/>
      <c r="S39" s="25" t="s">
        <v>98</v>
      </c>
      <c r="T39" s="379">
        <v>80</v>
      </c>
      <c r="U39" s="379"/>
      <c r="V39" s="26" t="s">
        <v>99</v>
      </c>
      <c r="W39" s="25" t="s">
        <v>98</v>
      </c>
      <c r="X39" s="379"/>
      <c r="Y39" s="379"/>
      <c r="Z39" s="26" t="s">
        <v>99</v>
      </c>
    </row>
    <row r="40" spans="1:26" ht="15" customHeight="1">
      <c r="A40" s="374" t="s">
        <v>232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5">
        <v>110</v>
      </c>
      <c r="Q40" s="376"/>
      <c r="R40" s="377"/>
      <c r="S40" s="25" t="s">
        <v>98</v>
      </c>
      <c r="T40" s="379"/>
      <c r="U40" s="379"/>
      <c r="V40" s="26" t="s">
        <v>99</v>
      </c>
      <c r="W40" s="25" t="s">
        <v>98</v>
      </c>
      <c r="X40" s="379"/>
      <c r="Y40" s="379"/>
      <c r="Z40" s="26" t="s">
        <v>99</v>
      </c>
    </row>
    <row r="41" spans="1:26" ht="15" customHeight="1">
      <c r="A41" s="374" t="s">
        <v>233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5">
        <v>115</v>
      </c>
      <c r="Q41" s="376"/>
      <c r="R41" s="377"/>
      <c r="S41" s="25" t="s">
        <v>98</v>
      </c>
      <c r="T41" s="379"/>
      <c r="U41" s="379"/>
      <c r="V41" s="26" t="s">
        <v>99</v>
      </c>
      <c r="W41" s="25" t="s">
        <v>98</v>
      </c>
      <c r="X41" s="379"/>
      <c r="Y41" s="379"/>
      <c r="Z41" s="26" t="s">
        <v>99</v>
      </c>
    </row>
    <row r="42" spans="1:26" ht="15" customHeight="1">
      <c r="A42" s="374" t="s">
        <v>234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5">
        <v>120</v>
      </c>
      <c r="Q42" s="376"/>
      <c r="R42" s="377"/>
      <c r="S42" s="25" t="s">
        <v>98</v>
      </c>
      <c r="T42" s="379"/>
      <c r="U42" s="379"/>
      <c r="V42" s="26" t="s">
        <v>99</v>
      </c>
      <c r="W42" s="25" t="s">
        <v>98</v>
      </c>
      <c r="X42" s="379"/>
      <c r="Y42" s="379"/>
      <c r="Z42" s="26" t="s">
        <v>99</v>
      </c>
    </row>
    <row r="43" spans="1:26" ht="15" customHeight="1">
      <c r="A43" s="374" t="s">
        <v>235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>
        <v>125</v>
      </c>
      <c r="Q43" s="376"/>
      <c r="R43" s="377"/>
      <c r="S43" s="25" t="s">
        <v>98</v>
      </c>
      <c r="T43" s="379">
        <v>40</v>
      </c>
      <c r="U43" s="379"/>
      <c r="V43" s="26" t="s">
        <v>99</v>
      </c>
      <c r="W43" s="25" t="s">
        <v>98</v>
      </c>
      <c r="X43" s="379"/>
      <c r="Y43" s="379"/>
      <c r="Z43" s="26" t="s">
        <v>99</v>
      </c>
    </row>
    <row r="44" spans="1:26" ht="15" customHeight="1">
      <c r="A44" s="374" t="s">
        <v>236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5">
        <v>130</v>
      </c>
      <c r="Q44" s="376"/>
      <c r="R44" s="377"/>
      <c r="S44" s="25" t="s">
        <v>98</v>
      </c>
      <c r="T44" s="379">
        <v>1014</v>
      </c>
      <c r="U44" s="379"/>
      <c r="V44" s="26" t="s">
        <v>99</v>
      </c>
      <c r="W44" s="25" t="s">
        <v>98</v>
      </c>
      <c r="X44" s="379"/>
      <c r="Y44" s="379"/>
      <c r="Z44" s="26" t="s">
        <v>99</v>
      </c>
    </row>
    <row r="45" spans="1:26" ht="15" customHeight="1">
      <c r="A45" s="374" t="s">
        <v>237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5">
        <v>140</v>
      </c>
      <c r="Q45" s="376"/>
      <c r="R45" s="377"/>
      <c r="S45" s="25" t="s">
        <v>98</v>
      </c>
      <c r="T45" s="379"/>
      <c r="U45" s="379"/>
      <c r="V45" s="26" t="s">
        <v>99</v>
      </c>
      <c r="W45" s="25" t="s">
        <v>98</v>
      </c>
      <c r="X45" s="379"/>
      <c r="Y45" s="379"/>
      <c r="Z45" s="26" t="s">
        <v>99</v>
      </c>
    </row>
    <row r="46" spans="1:26" ht="15" customHeight="1">
      <c r="A46" s="374" t="s">
        <v>238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5">
        <v>145</v>
      </c>
      <c r="Q46" s="376"/>
      <c r="R46" s="377"/>
      <c r="S46" s="25" t="s">
        <v>98</v>
      </c>
      <c r="T46" s="379"/>
      <c r="U46" s="379"/>
      <c r="V46" s="26" t="s">
        <v>99</v>
      </c>
      <c r="W46" s="25" t="s">
        <v>98</v>
      </c>
      <c r="X46" s="379"/>
      <c r="Y46" s="379"/>
      <c r="Z46" s="26" t="s">
        <v>99</v>
      </c>
    </row>
    <row r="47" spans="1:26" ht="15" customHeight="1">
      <c r="A47" s="374" t="s">
        <v>239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5">
        <v>150</v>
      </c>
      <c r="Q47" s="376"/>
      <c r="R47" s="377"/>
      <c r="S47" s="27"/>
      <c r="T47" s="381">
        <f>SUM(S24:V34)-SUM(T36:U46)</f>
        <v>-9982</v>
      </c>
      <c r="U47" s="381"/>
      <c r="V47" s="28"/>
      <c r="W47" s="27"/>
      <c r="X47" s="381">
        <f>SUM(W24:Z34)-SUM(X36:Y46)</f>
        <v>-602</v>
      </c>
      <c r="Y47" s="381"/>
      <c r="Z47" s="28"/>
    </row>
    <row r="48" spans="1:26" ht="15" customHeight="1">
      <c r="A48" s="374" t="s">
        <v>240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>
        <v>160</v>
      </c>
      <c r="Q48" s="376"/>
      <c r="R48" s="377"/>
      <c r="S48" s="25"/>
      <c r="T48" s="379"/>
      <c r="U48" s="379"/>
      <c r="V48" s="26"/>
      <c r="W48" s="25"/>
      <c r="X48" s="379"/>
      <c r="Y48" s="379"/>
      <c r="Z48" s="26"/>
    </row>
    <row r="49" spans="1:26" ht="15" customHeight="1">
      <c r="A49" s="374" t="s">
        <v>241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5">
        <v>170</v>
      </c>
      <c r="Q49" s="376"/>
      <c r="R49" s="377"/>
      <c r="S49" s="29"/>
      <c r="T49" s="381">
        <f>T47+T48</f>
        <v>-9982</v>
      </c>
      <c r="U49" s="381"/>
      <c r="V49" s="30"/>
      <c r="W49" s="29"/>
      <c r="X49" s="381">
        <f>X47+X48</f>
        <v>-602</v>
      </c>
      <c r="Y49" s="381"/>
      <c r="Z49" s="30"/>
    </row>
    <row r="50" spans="1:27" s="36" customFormat="1" ht="11.25" customHeight="1" thickBo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4"/>
      <c r="Q50" s="32"/>
      <c r="R50" s="32"/>
      <c r="S50" s="33"/>
      <c r="T50" s="34"/>
      <c r="U50" s="34"/>
      <c r="V50" s="33"/>
      <c r="W50" s="33"/>
      <c r="X50" s="34"/>
      <c r="Y50" s="34"/>
      <c r="Z50" s="33"/>
      <c r="AA50" s="35"/>
    </row>
    <row r="51" spans="1:26" ht="12.75" customHeight="1" thickBot="1">
      <c r="A51" s="400">
        <v>1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>
        <v>2</v>
      </c>
      <c r="Q51" s="401"/>
      <c r="R51" s="401"/>
      <c r="S51" s="401">
        <v>3</v>
      </c>
      <c r="T51" s="401"/>
      <c r="U51" s="401"/>
      <c r="V51" s="401"/>
      <c r="W51" s="401">
        <v>4</v>
      </c>
      <c r="X51" s="401"/>
      <c r="Y51" s="401"/>
      <c r="Z51" s="402"/>
    </row>
    <row r="52" spans="1:26" ht="15" customHeight="1">
      <c r="A52" s="393" t="s">
        <v>242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4"/>
      <c r="P52" s="395"/>
      <c r="Q52" s="396"/>
      <c r="R52" s="397"/>
      <c r="S52" s="398"/>
      <c r="T52" s="399"/>
      <c r="U52" s="399"/>
      <c r="V52" s="399"/>
      <c r="W52" s="399"/>
      <c r="X52" s="399"/>
      <c r="Y52" s="399"/>
      <c r="Z52" s="399"/>
    </row>
    <row r="53" spans="1:26" ht="15" customHeight="1">
      <c r="A53" s="374" t="s">
        <v>243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92"/>
      <c r="P53" s="375"/>
      <c r="Q53" s="376"/>
      <c r="R53" s="377"/>
      <c r="S53" s="391"/>
      <c r="T53" s="380"/>
      <c r="U53" s="380"/>
      <c r="V53" s="380"/>
      <c r="W53" s="380"/>
      <c r="X53" s="380"/>
      <c r="Y53" s="380"/>
      <c r="Z53" s="380"/>
    </row>
    <row r="54" spans="1:26" ht="15" customHeight="1">
      <c r="A54" s="374" t="s">
        <v>244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92"/>
      <c r="P54" s="375">
        <v>180</v>
      </c>
      <c r="Q54" s="376"/>
      <c r="R54" s="377"/>
      <c r="S54" s="391">
        <v>137781</v>
      </c>
      <c r="T54" s="380"/>
      <c r="U54" s="380"/>
      <c r="V54" s="380"/>
      <c r="W54" s="380">
        <v>145457</v>
      </c>
      <c r="X54" s="380"/>
      <c r="Y54" s="380"/>
      <c r="Z54" s="380"/>
    </row>
    <row r="55" spans="1:26" ht="15" customHeight="1">
      <c r="A55" s="374" t="s">
        <v>245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5">
        <v>190</v>
      </c>
      <c r="Q55" s="376"/>
      <c r="R55" s="377"/>
      <c r="S55" s="391"/>
      <c r="T55" s="380"/>
      <c r="U55" s="380"/>
      <c r="V55" s="380"/>
      <c r="W55" s="380"/>
      <c r="X55" s="380"/>
      <c r="Y55" s="380"/>
      <c r="Z55" s="380"/>
    </row>
    <row r="56" spans="1:26" ht="15" customHeight="1">
      <c r="A56" s="374" t="s">
        <v>246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5">
        <v>200</v>
      </c>
      <c r="Q56" s="376"/>
      <c r="R56" s="377"/>
      <c r="S56" s="391"/>
      <c r="T56" s="380"/>
      <c r="U56" s="380"/>
      <c r="V56" s="380"/>
      <c r="W56" s="380"/>
      <c r="X56" s="380"/>
      <c r="Y56" s="380"/>
      <c r="Z56" s="380"/>
    </row>
    <row r="57" spans="1:26" ht="15" customHeight="1">
      <c r="A57" s="389" t="s">
        <v>247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75"/>
      <c r="Q57" s="376"/>
      <c r="R57" s="377"/>
      <c r="S57" s="390"/>
      <c r="T57" s="390"/>
      <c r="U57" s="390"/>
      <c r="V57" s="390"/>
      <c r="W57" s="390"/>
      <c r="X57" s="390"/>
      <c r="Y57" s="390"/>
      <c r="Z57" s="390"/>
    </row>
    <row r="58" spans="1:26" ht="15" customHeight="1">
      <c r="A58" s="374" t="s">
        <v>248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5">
        <v>210</v>
      </c>
      <c r="Q58" s="376"/>
      <c r="R58" s="377"/>
      <c r="S58" s="380">
        <v>1898</v>
      </c>
      <c r="T58" s="380"/>
      <c r="U58" s="380"/>
      <c r="V58" s="380"/>
      <c r="W58" s="380">
        <v>1474</v>
      </c>
      <c r="X58" s="380"/>
      <c r="Y58" s="380"/>
      <c r="Z58" s="380"/>
    </row>
    <row r="59" spans="1:26" ht="15" customHeight="1">
      <c r="A59" s="374" t="s">
        <v>249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5">
        <v>220</v>
      </c>
      <c r="Q59" s="376"/>
      <c r="R59" s="377"/>
      <c r="S59" s="380">
        <v>20471</v>
      </c>
      <c r="T59" s="380"/>
      <c r="U59" s="380"/>
      <c r="V59" s="380"/>
      <c r="W59" s="380">
        <v>15113</v>
      </c>
      <c r="X59" s="380"/>
      <c r="Y59" s="380"/>
      <c r="Z59" s="380"/>
    </row>
    <row r="60" spans="1:26" ht="15" customHeight="1">
      <c r="A60" s="374" t="s">
        <v>225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5">
        <v>230</v>
      </c>
      <c r="Q60" s="376"/>
      <c r="R60" s="377"/>
      <c r="S60" s="380"/>
      <c r="T60" s="380"/>
      <c r="U60" s="380"/>
      <c r="V60" s="380"/>
      <c r="W60" s="380">
        <v>31</v>
      </c>
      <c r="X60" s="380"/>
      <c r="Y60" s="380"/>
      <c r="Z60" s="380"/>
    </row>
    <row r="61" spans="1:26" ht="15" customHeight="1">
      <c r="A61" s="374" t="s">
        <v>250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5"/>
      <c r="Q61" s="376"/>
      <c r="R61" s="377"/>
      <c r="S61" s="388"/>
      <c r="T61" s="388"/>
      <c r="U61" s="388"/>
      <c r="V61" s="388"/>
      <c r="W61" s="388"/>
      <c r="X61" s="388"/>
      <c r="Y61" s="388"/>
      <c r="Z61" s="388"/>
    </row>
    <row r="62" spans="1:26" ht="15" customHeight="1">
      <c r="A62" s="374" t="s">
        <v>244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5">
        <v>240</v>
      </c>
      <c r="Q62" s="376"/>
      <c r="R62" s="377"/>
      <c r="S62" s="25" t="s">
        <v>98</v>
      </c>
      <c r="T62" s="387">
        <v>71456</v>
      </c>
      <c r="U62" s="387"/>
      <c r="V62" s="26" t="s">
        <v>99</v>
      </c>
      <c r="W62" s="25" t="s">
        <v>98</v>
      </c>
      <c r="X62" s="387">
        <v>126315</v>
      </c>
      <c r="Y62" s="387"/>
      <c r="Z62" s="26" t="s">
        <v>99</v>
      </c>
    </row>
    <row r="63" spans="1:26" ht="15" customHeight="1">
      <c r="A63" s="374" t="s">
        <v>245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5">
        <v>250</v>
      </c>
      <c r="Q63" s="376"/>
      <c r="R63" s="377"/>
      <c r="S63" s="25" t="s">
        <v>98</v>
      </c>
      <c r="T63" s="379"/>
      <c r="U63" s="379"/>
      <c r="V63" s="26" t="s">
        <v>99</v>
      </c>
      <c r="W63" s="25" t="s">
        <v>98</v>
      </c>
      <c r="X63" s="379"/>
      <c r="Y63" s="379"/>
      <c r="Z63" s="26" t="s">
        <v>99</v>
      </c>
    </row>
    <row r="64" spans="1:26" ht="15" customHeight="1">
      <c r="A64" s="374" t="s">
        <v>246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5">
        <v>260</v>
      </c>
      <c r="Q64" s="376"/>
      <c r="R64" s="377"/>
      <c r="S64" s="25" t="s">
        <v>98</v>
      </c>
      <c r="T64" s="379"/>
      <c r="U64" s="379"/>
      <c r="V64" s="26" t="s">
        <v>99</v>
      </c>
      <c r="W64" s="25" t="s">
        <v>98</v>
      </c>
      <c r="X64" s="379"/>
      <c r="Y64" s="379"/>
      <c r="Z64" s="26" t="s">
        <v>99</v>
      </c>
    </row>
    <row r="65" spans="1:26" ht="15" customHeight="1">
      <c r="A65" s="374" t="s">
        <v>251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5">
        <v>270</v>
      </c>
      <c r="Q65" s="376"/>
      <c r="R65" s="377"/>
      <c r="S65" s="25" t="s">
        <v>98</v>
      </c>
      <c r="T65" s="379"/>
      <c r="U65" s="379"/>
      <c r="V65" s="26" t="s">
        <v>99</v>
      </c>
      <c r="W65" s="25" t="s">
        <v>98</v>
      </c>
      <c r="X65" s="379">
        <v>3677</v>
      </c>
      <c r="Y65" s="379"/>
      <c r="Z65" s="26" t="s">
        <v>99</v>
      </c>
    </row>
    <row r="66" spans="1:26" ht="15" customHeight="1">
      <c r="A66" s="374" t="s">
        <v>239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5">
        <v>280</v>
      </c>
      <c r="Q66" s="376"/>
      <c r="R66" s="377"/>
      <c r="S66" s="27"/>
      <c r="T66" s="381">
        <f>SUM(S54:V56,S58:V60)-SUM(T62:U65)</f>
        <v>88694</v>
      </c>
      <c r="U66" s="381"/>
      <c r="V66" s="28"/>
      <c r="W66" s="27"/>
      <c r="X66" s="381">
        <f>SUM(W54:Z56,W58:Z60)-SUM(X62:Y65)</f>
        <v>32083</v>
      </c>
      <c r="Y66" s="381"/>
      <c r="Z66" s="28"/>
    </row>
    <row r="67" spans="1:26" ht="15" customHeight="1">
      <c r="A67" s="374" t="s">
        <v>240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5">
        <v>290</v>
      </c>
      <c r="Q67" s="376"/>
      <c r="R67" s="377"/>
      <c r="S67" s="25"/>
      <c r="T67" s="379"/>
      <c r="U67" s="379"/>
      <c r="V67" s="26"/>
      <c r="W67" s="25"/>
      <c r="X67" s="379"/>
      <c r="Y67" s="379"/>
      <c r="Z67" s="26"/>
    </row>
    <row r="68" spans="1:26" ht="15" customHeight="1">
      <c r="A68" s="374" t="s">
        <v>252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5">
        <v>300</v>
      </c>
      <c r="Q68" s="376"/>
      <c r="R68" s="377"/>
      <c r="S68" s="27"/>
      <c r="T68" s="381">
        <f>T66+T67</f>
        <v>88694</v>
      </c>
      <c r="U68" s="381"/>
      <c r="V68" s="28"/>
      <c r="W68" s="27"/>
      <c r="X68" s="381">
        <f>X66+X67</f>
        <v>32083</v>
      </c>
      <c r="Y68" s="381"/>
      <c r="Z68" s="28"/>
    </row>
    <row r="69" spans="1:26" ht="15" customHeight="1">
      <c r="A69" s="382" t="s">
        <v>253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3"/>
      <c r="Q69" s="384"/>
      <c r="R69" s="385"/>
      <c r="S69" s="386"/>
      <c r="T69" s="386"/>
      <c r="U69" s="386"/>
      <c r="V69" s="386"/>
      <c r="W69" s="386"/>
      <c r="X69" s="386"/>
      <c r="Y69" s="386"/>
      <c r="Z69" s="386"/>
    </row>
    <row r="70" spans="1:26" ht="15" customHeight="1">
      <c r="A70" s="374" t="s">
        <v>254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5">
        <v>310</v>
      </c>
      <c r="Q70" s="376"/>
      <c r="R70" s="377"/>
      <c r="S70" s="380"/>
      <c r="T70" s="380"/>
      <c r="U70" s="380"/>
      <c r="V70" s="380"/>
      <c r="W70" s="380"/>
      <c r="X70" s="380"/>
      <c r="Y70" s="380"/>
      <c r="Z70" s="380"/>
    </row>
    <row r="71" spans="1:26" ht="15" customHeight="1">
      <c r="A71" s="374" t="s">
        <v>255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5">
        <v>320</v>
      </c>
      <c r="Q71" s="376"/>
      <c r="R71" s="377"/>
      <c r="S71" s="380"/>
      <c r="T71" s="380"/>
      <c r="U71" s="380"/>
      <c r="V71" s="380"/>
      <c r="W71" s="380"/>
      <c r="X71" s="380"/>
      <c r="Y71" s="380"/>
      <c r="Z71" s="380"/>
    </row>
    <row r="72" spans="1:26" ht="15" customHeight="1">
      <c r="A72" s="374" t="s">
        <v>225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5">
        <v>330</v>
      </c>
      <c r="Q72" s="376"/>
      <c r="R72" s="377"/>
      <c r="S72" s="380"/>
      <c r="T72" s="380"/>
      <c r="U72" s="380"/>
      <c r="V72" s="380"/>
      <c r="W72" s="380"/>
      <c r="X72" s="380"/>
      <c r="Y72" s="380"/>
      <c r="Z72" s="380"/>
    </row>
    <row r="73" spans="1:26" ht="15" customHeight="1">
      <c r="A73" s="374" t="s">
        <v>256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5">
        <v>340</v>
      </c>
      <c r="Q73" s="376"/>
      <c r="R73" s="377"/>
      <c r="S73" s="25" t="s">
        <v>98</v>
      </c>
      <c r="T73" s="379"/>
      <c r="U73" s="379"/>
      <c r="V73" s="26" t="s">
        <v>99</v>
      </c>
      <c r="W73" s="25" t="s">
        <v>98</v>
      </c>
      <c r="X73" s="379"/>
      <c r="Y73" s="379"/>
      <c r="Z73" s="26" t="s">
        <v>99</v>
      </c>
    </row>
    <row r="74" spans="1:26" ht="15" customHeight="1">
      <c r="A74" s="374" t="s">
        <v>257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5">
        <v>350</v>
      </c>
      <c r="Q74" s="376"/>
      <c r="R74" s="377"/>
      <c r="S74" s="25" t="s">
        <v>98</v>
      </c>
      <c r="T74" s="379">
        <v>19000</v>
      </c>
      <c r="U74" s="379"/>
      <c r="V74" s="26" t="s">
        <v>99</v>
      </c>
      <c r="W74" s="25" t="s">
        <v>98</v>
      </c>
      <c r="X74" s="379"/>
      <c r="Y74" s="379"/>
      <c r="Z74" s="26" t="s">
        <v>99</v>
      </c>
    </row>
    <row r="75" spans="1:26" ht="15" customHeight="1">
      <c r="A75" s="374" t="s">
        <v>251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5">
        <v>360</v>
      </c>
      <c r="Q75" s="376"/>
      <c r="R75" s="377"/>
      <c r="S75" s="25" t="s">
        <v>98</v>
      </c>
      <c r="T75" s="379"/>
      <c r="U75" s="379"/>
      <c r="V75" s="26" t="s">
        <v>99</v>
      </c>
      <c r="W75" s="25" t="s">
        <v>98</v>
      </c>
      <c r="X75" s="379"/>
      <c r="Y75" s="379"/>
      <c r="Z75" s="26" t="s">
        <v>99</v>
      </c>
    </row>
    <row r="76" spans="1:26" ht="15" customHeight="1">
      <c r="A76" s="374" t="s">
        <v>239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5">
        <v>370</v>
      </c>
      <c r="Q76" s="376"/>
      <c r="R76" s="377"/>
      <c r="S76" s="27"/>
      <c r="T76" s="381">
        <f>SUM(S70:V72)-SUM(T73:U75)</f>
        <v>-19000</v>
      </c>
      <c r="U76" s="381"/>
      <c r="V76" s="28"/>
      <c r="W76" s="27"/>
      <c r="X76" s="381">
        <f>SUM(W70:Z72)-SUM(X73:Y75)</f>
        <v>0</v>
      </c>
      <c r="Y76" s="381"/>
      <c r="Z76" s="28"/>
    </row>
    <row r="77" spans="1:26" ht="15" customHeight="1">
      <c r="A77" s="374" t="s">
        <v>240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5">
        <v>380</v>
      </c>
      <c r="Q77" s="376"/>
      <c r="R77" s="377"/>
      <c r="S77" s="25"/>
      <c r="T77" s="379"/>
      <c r="U77" s="379"/>
      <c r="V77" s="26"/>
      <c r="W77" s="25"/>
      <c r="X77" s="379"/>
      <c r="Y77" s="379"/>
      <c r="Z77" s="26"/>
    </row>
    <row r="78" spans="1:26" ht="15" customHeight="1">
      <c r="A78" s="374" t="s">
        <v>258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5">
        <v>390</v>
      </c>
      <c r="Q78" s="376"/>
      <c r="R78" s="377"/>
      <c r="S78" s="27"/>
      <c r="T78" s="381">
        <f>T76+T77</f>
        <v>-19000</v>
      </c>
      <c r="U78" s="381"/>
      <c r="V78" s="28"/>
      <c r="W78" s="27"/>
      <c r="X78" s="381">
        <f>X76+X77</f>
        <v>0</v>
      </c>
      <c r="Y78" s="381"/>
      <c r="Z78" s="28"/>
    </row>
    <row r="79" spans="1:26" ht="15" customHeight="1">
      <c r="A79" s="374" t="s">
        <v>259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5">
        <v>400</v>
      </c>
      <c r="Q79" s="376"/>
      <c r="R79" s="377"/>
      <c r="S79" s="27"/>
      <c r="T79" s="381">
        <f>T49+T68+T78</f>
        <v>59712</v>
      </c>
      <c r="U79" s="381"/>
      <c r="V79" s="28"/>
      <c r="W79" s="27"/>
      <c r="X79" s="381">
        <f>X49+X68+X78</f>
        <v>31481</v>
      </c>
      <c r="Y79" s="381"/>
      <c r="Z79" s="28"/>
    </row>
    <row r="80" spans="1:26" ht="15" customHeight="1">
      <c r="A80" s="374" t="s">
        <v>260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5">
        <v>410</v>
      </c>
      <c r="Q80" s="376"/>
      <c r="R80" s="377"/>
      <c r="S80" s="380">
        <v>43583</v>
      </c>
      <c r="T80" s="380"/>
      <c r="U80" s="380"/>
      <c r="V80" s="380"/>
      <c r="W80" s="380">
        <v>18249</v>
      </c>
      <c r="X80" s="380"/>
      <c r="Y80" s="380"/>
      <c r="Z80" s="380"/>
    </row>
    <row r="81" spans="1:26" ht="15" customHeight="1">
      <c r="A81" s="374" t="s">
        <v>261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5">
        <v>420</v>
      </c>
      <c r="Q81" s="376"/>
      <c r="R81" s="377"/>
      <c r="S81" s="25"/>
      <c r="T81" s="379">
        <v>1934</v>
      </c>
      <c r="U81" s="379"/>
      <c r="V81" s="26"/>
      <c r="W81" s="25"/>
      <c r="X81" s="379">
        <v>-6147</v>
      </c>
      <c r="Y81" s="379"/>
      <c r="Z81" s="26"/>
    </row>
    <row r="82" spans="1:26" ht="15" customHeight="1">
      <c r="A82" s="374" t="s">
        <v>262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5">
        <v>430</v>
      </c>
      <c r="Q82" s="376"/>
      <c r="R82" s="377"/>
      <c r="S82" s="378">
        <f>S80+T79+T81</f>
        <v>105229</v>
      </c>
      <c r="T82" s="378"/>
      <c r="U82" s="378"/>
      <c r="V82" s="378"/>
      <c r="W82" s="378">
        <f>W80+X79+X81</f>
        <v>43583</v>
      </c>
      <c r="X82" s="378"/>
      <c r="Y82" s="378"/>
      <c r="Z82" s="378"/>
    </row>
    <row r="83" ht="12.75" customHeight="1">
      <c r="A83" s="37"/>
    </row>
    <row r="84" ht="12.75" customHeight="1">
      <c r="A84" s="37"/>
    </row>
    <row r="85" spans="1:25" ht="12.75" customHeight="1">
      <c r="A85" s="372" t="s">
        <v>80</v>
      </c>
      <c r="B85" s="372"/>
      <c r="C85" s="372"/>
      <c r="D85" s="372"/>
      <c r="E85" s="372"/>
      <c r="F85" s="372"/>
      <c r="G85" s="372"/>
      <c r="H85" s="373"/>
      <c r="I85" s="373"/>
      <c r="J85" s="373"/>
      <c r="K85" s="373"/>
      <c r="L85" s="373"/>
      <c r="M85" s="373"/>
      <c r="N85" s="373"/>
      <c r="O85" s="373"/>
      <c r="R85" s="373" t="s">
        <v>411</v>
      </c>
      <c r="S85" s="373"/>
      <c r="T85" s="373"/>
      <c r="U85" s="373"/>
      <c r="V85" s="373"/>
      <c r="W85" s="373"/>
      <c r="X85" s="373"/>
      <c r="Y85" s="373"/>
    </row>
    <row r="86" spans="1:7" ht="12.75" customHeight="1">
      <c r="A86" s="11"/>
      <c r="B86" s="11"/>
      <c r="C86" s="11"/>
      <c r="D86" s="11"/>
      <c r="E86" s="11"/>
      <c r="F86" s="11"/>
      <c r="G86" s="11"/>
    </row>
    <row r="87" spans="1:25" ht="12.75" customHeight="1">
      <c r="A87" s="372" t="s">
        <v>81</v>
      </c>
      <c r="B87" s="372"/>
      <c r="C87" s="372"/>
      <c r="D87" s="372"/>
      <c r="E87" s="372"/>
      <c r="F87" s="372"/>
      <c r="G87" s="372"/>
      <c r="H87" s="373"/>
      <c r="I87" s="373"/>
      <c r="J87" s="373"/>
      <c r="K87" s="373"/>
      <c r="L87" s="373"/>
      <c r="M87" s="373"/>
      <c r="N87" s="373"/>
      <c r="O87" s="373"/>
      <c r="R87" s="373" t="s">
        <v>407</v>
      </c>
      <c r="S87" s="373"/>
      <c r="T87" s="373"/>
      <c r="U87" s="373"/>
      <c r="V87" s="373"/>
      <c r="W87" s="373"/>
      <c r="X87" s="373"/>
      <c r="Y87" s="373"/>
    </row>
  </sheetData>
  <sheetProtection/>
  <mergeCells count="285">
    <mergeCell ref="L1:Z1"/>
    <mergeCell ref="AB1:AE6"/>
    <mergeCell ref="L2:Z2"/>
    <mergeCell ref="A4:V4"/>
    <mergeCell ref="W4:Y4"/>
    <mergeCell ref="A5:V5"/>
    <mergeCell ref="A6:D6"/>
    <mergeCell ref="E6:S6"/>
    <mergeCell ref="W6:Y6"/>
    <mergeCell ref="A7:C7"/>
    <mergeCell ref="D7:S7"/>
    <mergeCell ref="W7:Y7"/>
    <mergeCell ref="AB7:AE14"/>
    <mergeCell ref="A8:J8"/>
    <mergeCell ref="K8:S8"/>
    <mergeCell ref="W8:Y8"/>
    <mergeCell ref="A9:F9"/>
    <mergeCell ref="G9:S9"/>
    <mergeCell ref="W9:Y9"/>
    <mergeCell ref="S18:V18"/>
    <mergeCell ref="W18:Y18"/>
    <mergeCell ref="A10:M10"/>
    <mergeCell ref="W10:Y10"/>
    <mergeCell ref="A11:M11"/>
    <mergeCell ref="W11:Y11"/>
    <mergeCell ref="A12:M12"/>
    <mergeCell ref="W12:Y12"/>
    <mergeCell ref="A13:V13"/>
    <mergeCell ref="W13:Y13"/>
    <mergeCell ref="A15:Z15"/>
    <mergeCell ref="L16:M16"/>
    <mergeCell ref="A21:O21"/>
    <mergeCell ref="P21:R21"/>
    <mergeCell ref="S21:V21"/>
    <mergeCell ref="W21:Z21"/>
    <mergeCell ref="A20:O20"/>
    <mergeCell ref="P20:R20"/>
    <mergeCell ref="S20:V20"/>
    <mergeCell ref="W20:Z20"/>
    <mergeCell ref="A22:O22"/>
    <mergeCell ref="P22:R22"/>
    <mergeCell ref="S22:V22"/>
    <mergeCell ref="W22:Z22"/>
    <mergeCell ref="A23:O23"/>
    <mergeCell ref="P23:R23"/>
    <mergeCell ref="S23:V23"/>
    <mergeCell ref="W23:Z23"/>
    <mergeCell ref="A24:O24"/>
    <mergeCell ref="P24:R24"/>
    <mergeCell ref="S24:V24"/>
    <mergeCell ref="W24:Z24"/>
    <mergeCell ref="A25:O25"/>
    <mergeCell ref="P25:R25"/>
    <mergeCell ref="S25:V25"/>
    <mergeCell ref="W25:Z25"/>
    <mergeCell ref="A26:O26"/>
    <mergeCell ref="P26:R26"/>
    <mergeCell ref="S26:V26"/>
    <mergeCell ref="W26:Z26"/>
    <mergeCell ref="A27:O27"/>
    <mergeCell ref="P27:R27"/>
    <mergeCell ref="S27:V27"/>
    <mergeCell ref="W27:Z27"/>
    <mergeCell ref="A28:O28"/>
    <mergeCell ref="P28:R28"/>
    <mergeCell ref="S28:V28"/>
    <mergeCell ref="W28:Z28"/>
    <mergeCell ref="A29:O29"/>
    <mergeCell ref="P29:R29"/>
    <mergeCell ref="S29:V29"/>
    <mergeCell ref="W29:Z29"/>
    <mergeCell ref="A30:O30"/>
    <mergeCell ref="P30:R30"/>
    <mergeCell ref="S30:V30"/>
    <mergeCell ref="W30:Z30"/>
    <mergeCell ref="A31:O31"/>
    <mergeCell ref="P31:R31"/>
    <mergeCell ref="S31:V31"/>
    <mergeCell ref="W31:Z31"/>
    <mergeCell ref="A32:O32"/>
    <mergeCell ref="P32:R32"/>
    <mergeCell ref="S32:V32"/>
    <mergeCell ref="W32:Z32"/>
    <mergeCell ref="A33:O33"/>
    <mergeCell ref="P33:R33"/>
    <mergeCell ref="S33:V33"/>
    <mergeCell ref="W33:Z33"/>
    <mergeCell ref="A34:O34"/>
    <mergeCell ref="P34:R34"/>
    <mergeCell ref="S34:V34"/>
    <mergeCell ref="W34:Z34"/>
    <mergeCell ref="A35:O35"/>
    <mergeCell ref="P35:R35"/>
    <mergeCell ref="S35:V35"/>
    <mergeCell ref="W35:Z35"/>
    <mergeCell ref="A36:O36"/>
    <mergeCell ref="P36:R36"/>
    <mergeCell ref="T36:U36"/>
    <mergeCell ref="X36:Y36"/>
    <mergeCell ref="A37:O37"/>
    <mergeCell ref="P37:R37"/>
    <mergeCell ref="T37:U37"/>
    <mergeCell ref="X37:Y37"/>
    <mergeCell ref="A38:O38"/>
    <mergeCell ref="P38:R38"/>
    <mergeCell ref="T38:U38"/>
    <mergeCell ref="X38:Y38"/>
    <mergeCell ref="A39:O39"/>
    <mergeCell ref="P39:R39"/>
    <mergeCell ref="T39:U39"/>
    <mergeCell ref="X39:Y39"/>
    <mergeCell ref="A40:O40"/>
    <mergeCell ref="P40:R40"/>
    <mergeCell ref="T40:U40"/>
    <mergeCell ref="X40:Y40"/>
    <mergeCell ref="A41:O41"/>
    <mergeCell ref="P41:R41"/>
    <mergeCell ref="T41:U41"/>
    <mergeCell ref="X41:Y41"/>
    <mergeCell ref="A42:O42"/>
    <mergeCell ref="P42:R42"/>
    <mergeCell ref="T42:U42"/>
    <mergeCell ref="X42:Y42"/>
    <mergeCell ref="A43:O43"/>
    <mergeCell ref="P43:R43"/>
    <mergeCell ref="T43:U43"/>
    <mergeCell ref="X43:Y43"/>
    <mergeCell ref="A44:O44"/>
    <mergeCell ref="P44:R44"/>
    <mergeCell ref="T44:U44"/>
    <mergeCell ref="X44:Y44"/>
    <mergeCell ref="A45:O45"/>
    <mergeCell ref="P45:R45"/>
    <mergeCell ref="T45:U45"/>
    <mergeCell ref="X45:Y45"/>
    <mergeCell ref="A46:O46"/>
    <mergeCell ref="P46:R46"/>
    <mergeCell ref="T46:U46"/>
    <mergeCell ref="X46:Y46"/>
    <mergeCell ref="A47:O47"/>
    <mergeCell ref="P47:R47"/>
    <mergeCell ref="T47:U47"/>
    <mergeCell ref="X47:Y47"/>
    <mergeCell ref="A48:O48"/>
    <mergeCell ref="P48:R48"/>
    <mergeCell ref="T48:U48"/>
    <mergeCell ref="X48:Y48"/>
    <mergeCell ref="A49:O49"/>
    <mergeCell ref="P49:R49"/>
    <mergeCell ref="T49:U49"/>
    <mergeCell ref="X49:Y49"/>
    <mergeCell ref="A51:O51"/>
    <mergeCell ref="P51:R51"/>
    <mergeCell ref="S51:V51"/>
    <mergeCell ref="W51:Z51"/>
    <mergeCell ref="A52:O52"/>
    <mergeCell ref="P52:R52"/>
    <mergeCell ref="S52:V52"/>
    <mergeCell ref="W52:Z52"/>
    <mergeCell ref="A53:O53"/>
    <mergeCell ref="P53:R53"/>
    <mergeCell ref="S53:V53"/>
    <mergeCell ref="W53:Z53"/>
    <mergeCell ref="A54:O54"/>
    <mergeCell ref="P54:R54"/>
    <mergeCell ref="S54:V54"/>
    <mergeCell ref="W54:Z54"/>
    <mergeCell ref="A55:O55"/>
    <mergeCell ref="P55:R55"/>
    <mergeCell ref="S55:V55"/>
    <mergeCell ref="W55:Z55"/>
    <mergeCell ref="A56:O56"/>
    <mergeCell ref="P56:R56"/>
    <mergeCell ref="S56:V56"/>
    <mergeCell ref="W56:Z56"/>
    <mergeCell ref="A57:O57"/>
    <mergeCell ref="P57:R57"/>
    <mergeCell ref="S57:V57"/>
    <mergeCell ref="W57:Z57"/>
    <mergeCell ref="A58:O58"/>
    <mergeCell ref="P58:R58"/>
    <mergeCell ref="S58:V58"/>
    <mergeCell ref="W58:Z58"/>
    <mergeCell ref="A59:O59"/>
    <mergeCell ref="P59:R59"/>
    <mergeCell ref="S59:V59"/>
    <mergeCell ref="W59:Z59"/>
    <mergeCell ref="A60:O60"/>
    <mergeCell ref="P60:R60"/>
    <mergeCell ref="S60:V60"/>
    <mergeCell ref="W60:Z60"/>
    <mergeCell ref="A61:O61"/>
    <mergeCell ref="P61:R61"/>
    <mergeCell ref="S61:V61"/>
    <mergeCell ref="W61:Z61"/>
    <mergeCell ref="A62:O62"/>
    <mergeCell ref="P62:R62"/>
    <mergeCell ref="T62:U62"/>
    <mergeCell ref="X62:Y62"/>
    <mergeCell ref="A63:O63"/>
    <mergeCell ref="P63:R63"/>
    <mergeCell ref="T63:U63"/>
    <mergeCell ref="X63:Y63"/>
    <mergeCell ref="A64:O64"/>
    <mergeCell ref="P64:R64"/>
    <mergeCell ref="T64:U64"/>
    <mergeCell ref="X64:Y64"/>
    <mergeCell ref="A65:O65"/>
    <mergeCell ref="P65:R65"/>
    <mergeCell ref="T65:U65"/>
    <mergeCell ref="X65:Y65"/>
    <mergeCell ref="A66:O66"/>
    <mergeCell ref="P66:R66"/>
    <mergeCell ref="T66:U66"/>
    <mergeCell ref="X66:Y66"/>
    <mergeCell ref="A67:O67"/>
    <mergeCell ref="P67:R67"/>
    <mergeCell ref="T67:U67"/>
    <mergeCell ref="X67:Y67"/>
    <mergeCell ref="A68:O68"/>
    <mergeCell ref="P68:R68"/>
    <mergeCell ref="T68:U68"/>
    <mergeCell ref="X68:Y68"/>
    <mergeCell ref="A69:O69"/>
    <mergeCell ref="P69:R69"/>
    <mergeCell ref="S69:V69"/>
    <mergeCell ref="W69:Z69"/>
    <mergeCell ref="A70:O70"/>
    <mergeCell ref="P70:R70"/>
    <mergeCell ref="S70:V70"/>
    <mergeCell ref="W70:Z70"/>
    <mergeCell ref="A71:O71"/>
    <mergeCell ref="P71:R71"/>
    <mergeCell ref="S71:V71"/>
    <mergeCell ref="W71:Z71"/>
    <mergeCell ref="A72:O72"/>
    <mergeCell ref="P72:R72"/>
    <mergeCell ref="S72:V72"/>
    <mergeCell ref="W72:Z72"/>
    <mergeCell ref="A73:O73"/>
    <mergeCell ref="P73:R73"/>
    <mergeCell ref="T73:U73"/>
    <mergeCell ref="X73:Y73"/>
    <mergeCell ref="A74:O74"/>
    <mergeCell ref="P74:R74"/>
    <mergeCell ref="T74:U74"/>
    <mergeCell ref="X74:Y74"/>
    <mergeCell ref="A75:O75"/>
    <mergeCell ref="P75:R75"/>
    <mergeCell ref="T75:U75"/>
    <mergeCell ref="X75:Y75"/>
    <mergeCell ref="A76:O76"/>
    <mergeCell ref="P76:R76"/>
    <mergeCell ref="T76:U76"/>
    <mergeCell ref="X76:Y76"/>
    <mergeCell ref="A77:O77"/>
    <mergeCell ref="P77:R77"/>
    <mergeCell ref="T77:U77"/>
    <mergeCell ref="X77:Y77"/>
    <mergeCell ref="A78:O78"/>
    <mergeCell ref="P78:R78"/>
    <mergeCell ref="T78:U78"/>
    <mergeCell ref="X78:Y78"/>
    <mergeCell ref="A79:O79"/>
    <mergeCell ref="P79:R79"/>
    <mergeCell ref="T79:U79"/>
    <mergeCell ref="X79:Y79"/>
    <mergeCell ref="A80:O80"/>
    <mergeCell ref="P80:R80"/>
    <mergeCell ref="S80:V80"/>
    <mergeCell ref="W80:Z80"/>
    <mergeCell ref="A81:O81"/>
    <mergeCell ref="P81:R81"/>
    <mergeCell ref="T81:U81"/>
    <mergeCell ref="X81:Y81"/>
    <mergeCell ref="A82:O82"/>
    <mergeCell ref="P82:R82"/>
    <mergeCell ref="S82:V82"/>
    <mergeCell ref="W82:Z82"/>
    <mergeCell ref="A85:G85"/>
    <mergeCell ref="H85:O85"/>
    <mergeCell ref="R85:Y85"/>
    <mergeCell ref="A87:G87"/>
    <mergeCell ref="H87:O87"/>
    <mergeCell ref="R87:Y87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showZeros="0" zoomScalePageLayoutView="0" workbookViewId="0" topLeftCell="A48">
      <selection activeCell="P58" sqref="P58:Y58"/>
    </sheetView>
  </sheetViews>
  <sheetFormatPr defaultColWidth="9.33203125" defaultRowHeight="12.75"/>
  <cols>
    <col min="1" max="2" width="17.5" style="2" customWidth="1"/>
    <col min="3" max="3" width="2.66015625" style="2" customWidth="1"/>
    <col min="4" max="4" width="2.33203125" style="2" customWidth="1"/>
    <col min="5" max="5" width="1.3359375" style="2" customWidth="1"/>
    <col min="6" max="6" width="8.83203125" style="2" customWidth="1"/>
    <col min="7" max="8" width="1.3359375" style="2" customWidth="1"/>
    <col min="9" max="9" width="8.83203125" style="2" customWidth="1"/>
    <col min="10" max="11" width="1.3359375" style="2" customWidth="1"/>
    <col min="12" max="12" width="8.83203125" style="2" customWidth="1"/>
    <col min="13" max="14" width="1.3359375" style="2" customWidth="1"/>
    <col min="15" max="15" width="8.83203125" style="2" customWidth="1"/>
    <col min="16" max="17" width="1.3359375" style="2" customWidth="1"/>
    <col min="18" max="18" width="8.83203125" style="2" customWidth="1"/>
    <col min="19" max="20" width="1.5" style="2" customWidth="1"/>
    <col min="21" max="21" width="8.83203125" style="2" customWidth="1"/>
    <col min="22" max="23" width="1.3359375" style="2" customWidth="1"/>
    <col min="24" max="24" width="8.83203125" style="2" customWidth="1"/>
    <col min="25" max="26" width="1.3359375" style="2" customWidth="1"/>
    <col min="27" max="28" width="4.5" style="2" customWidth="1"/>
    <col min="29" max="30" width="1.3359375" style="2" customWidth="1"/>
    <col min="31" max="31" width="8.83203125" style="2" customWidth="1"/>
    <col min="32" max="33" width="1.3359375" style="2" customWidth="1"/>
    <col min="34" max="35" width="6.16015625" style="2" customWidth="1"/>
    <col min="36" max="36" width="1.3359375" style="2" customWidth="1"/>
    <col min="37" max="37" width="2" style="2" customWidth="1"/>
    <col min="38" max="41" width="11" style="2" customWidth="1"/>
    <col min="42" max="16384" width="9.33203125" style="2" customWidth="1"/>
  </cols>
  <sheetData>
    <row r="1" spans="10:41" s="3" customFormat="1" ht="35.25" customHeight="1">
      <c r="J1" s="4"/>
      <c r="K1" s="4"/>
      <c r="L1" s="4"/>
      <c r="M1" s="4"/>
      <c r="N1" s="4"/>
      <c r="O1" s="496" t="s">
        <v>263</v>
      </c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L1" s="450" t="s">
        <v>133</v>
      </c>
      <c r="AM1" s="450"/>
      <c r="AN1" s="450"/>
      <c r="AO1" s="450"/>
    </row>
    <row r="2" spans="28:41" s="3" customFormat="1" ht="12.75" customHeight="1">
      <c r="AB2" s="478" t="s">
        <v>82</v>
      </c>
      <c r="AC2" s="479"/>
      <c r="AD2" s="479"/>
      <c r="AE2" s="479"/>
      <c r="AF2" s="479"/>
      <c r="AG2" s="479"/>
      <c r="AH2" s="479"/>
      <c r="AI2" s="479"/>
      <c r="AJ2" s="480"/>
      <c r="AL2" s="450"/>
      <c r="AM2" s="450"/>
      <c r="AN2" s="450"/>
      <c r="AO2" s="450"/>
    </row>
    <row r="3" spans="13:41" s="3" customFormat="1" ht="15">
      <c r="M3" s="38"/>
      <c r="N3" s="38"/>
      <c r="O3" s="38"/>
      <c r="V3" s="39"/>
      <c r="W3" s="39"/>
      <c r="X3" s="39"/>
      <c r="Y3" s="39"/>
      <c r="Z3" s="39"/>
      <c r="AA3" s="40" t="s">
        <v>100</v>
      </c>
      <c r="AB3" s="478"/>
      <c r="AC3" s="480"/>
      <c r="AD3" s="39"/>
      <c r="AE3" s="39" t="s">
        <v>128</v>
      </c>
      <c r="AF3" s="39"/>
      <c r="AG3" s="478" t="s">
        <v>97</v>
      </c>
      <c r="AH3" s="480"/>
      <c r="AI3" s="478" t="s">
        <v>97</v>
      </c>
      <c r="AJ3" s="480"/>
      <c r="AL3" s="450"/>
      <c r="AM3" s="450"/>
      <c r="AN3" s="450"/>
      <c r="AO3" s="450"/>
    </row>
    <row r="4" spans="1:41" s="3" customFormat="1" ht="48.75" customHeight="1">
      <c r="A4" s="489" t="s">
        <v>0</v>
      </c>
      <c r="B4" s="489"/>
      <c r="C4" s="492" t="s">
        <v>408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1" t="s">
        <v>1</v>
      </c>
      <c r="W4" s="39"/>
      <c r="X4" s="39"/>
      <c r="Y4" s="39"/>
      <c r="Z4" s="39"/>
      <c r="AA4" s="39"/>
      <c r="AB4" s="478" t="s">
        <v>410</v>
      </c>
      <c r="AC4" s="479"/>
      <c r="AD4" s="479"/>
      <c r="AE4" s="479"/>
      <c r="AF4" s="479"/>
      <c r="AG4" s="479"/>
      <c r="AH4" s="479"/>
      <c r="AI4" s="479"/>
      <c r="AJ4" s="480"/>
      <c r="AL4" s="450"/>
      <c r="AM4" s="450"/>
      <c r="AN4" s="450"/>
      <c r="AO4" s="450"/>
    </row>
    <row r="5" spans="1:41" s="3" customFormat="1" ht="18.75" customHeight="1">
      <c r="A5" s="42" t="s">
        <v>2</v>
      </c>
      <c r="B5" s="493" t="s">
        <v>402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1" t="s">
        <v>3</v>
      </c>
      <c r="W5" s="39"/>
      <c r="X5" s="39"/>
      <c r="Y5" s="39"/>
      <c r="Z5" s="39"/>
      <c r="AA5" s="39"/>
      <c r="AB5" s="478" t="s">
        <v>401</v>
      </c>
      <c r="AC5" s="479"/>
      <c r="AD5" s="479"/>
      <c r="AE5" s="479"/>
      <c r="AF5" s="479"/>
      <c r="AG5" s="479"/>
      <c r="AH5" s="479"/>
      <c r="AI5" s="479"/>
      <c r="AJ5" s="480"/>
      <c r="AL5" s="485" t="s">
        <v>264</v>
      </c>
      <c r="AM5" s="485"/>
      <c r="AN5" s="485"/>
      <c r="AO5" s="485"/>
    </row>
    <row r="6" spans="1:41" s="3" customFormat="1" ht="18.75" customHeight="1">
      <c r="A6" s="486" t="s">
        <v>4</v>
      </c>
      <c r="B6" s="486"/>
      <c r="C6" s="486"/>
      <c r="D6" s="486"/>
      <c r="E6" s="486"/>
      <c r="F6" s="486"/>
      <c r="G6" s="487"/>
      <c r="H6" s="487"/>
      <c r="I6" s="487"/>
      <c r="J6" s="487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1" t="s">
        <v>5</v>
      </c>
      <c r="W6" s="39"/>
      <c r="X6" s="39"/>
      <c r="Y6" s="39"/>
      <c r="Z6" s="39"/>
      <c r="AA6" s="39"/>
      <c r="AB6" s="478"/>
      <c r="AC6" s="479"/>
      <c r="AD6" s="479"/>
      <c r="AE6" s="479"/>
      <c r="AF6" s="479"/>
      <c r="AG6" s="479"/>
      <c r="AH6" s="479"/>
      <c r="AI6" s="479"/>
      <c r="AJ6" s="480"/>
      <c r="AL6" s="485"/>
      <c r="AM6" s="485"/>
      <c r="AN6" s="485"/>
      <c r="AO6" s="485"/>
    </row>
    <row r="7" spans="1:41" s="3" customFormat="1" ht="30" customHeight="1">
      <c r="A7" s="489" t="s">
        <v>116</v>
      </c>
      <c r="B7" s="489"/>
      <c r="C7" s="489"/>
      <c r="D7" s="489"/>
      <c r="E7" s="489"/>
      <c r="F7" s="489"/>
      <c r="G7" s="489"/>
      <c r="H7" s="489"/>
      <c r="I7" s="489"/>
      <c r="J7" s="489"/>
      <c r="K7" s="494" t="s">
        <v>404</v>
      </c>
      <c r="L7" s="494"/>
      <c r="M7" s="494"/>
      <c r="N7" s="494"/>
      <c r="O7" s="494"/>
      <c r="P7" s="494"/>
      <c r="Q7" s="494"/>
      <c r="R7" s="494"/>
      <c r="S7" s="494"/>
      <c r="T7" s="494"/>
      <c r="U7" s="41" t="s">
        <v>117</v>
      </c>
      <c r="W7" s="39"/>
      <c r="X7" s="39"/>
      <c r="Y7" s="39"/>
      <c r="Z7" s="39"/>
      <c r="AA7" s="39"/>
      <c r="AB7" s="478" t="s">
        <v>360</v>
      </c>
      <c r="AC7" s="479"/>
      <c r="AD7" s="479"/>
      <c r="AE7" s="479"/>
      <c r="AF7" s="479"/>
      <c r="AG7" s="479"/>
      <c r="AH7" s="479"/>
      <c r="AI7" s="479"/>
      <c r="AJ7" s="480"/>
      <c r="AL7" s="485"/>
      <c r="AM7" s="485"/>
      <c r="AN7" s="485"/>
      <c r="AO7" s="485"/>
    </row>
    <row r="8" spans="1:41" s="3" customFormat="1" ht="24" customHeight="1">
      <c r="A8" s="489" t="s">
        <v>6</v>
      </c>
      <c r="B8" s="489"/>
      <c r="C8" s="489"/>
      <c r="D8" s="489"/>
      <c r="E8" s="489"/>
      <c r="F8" s="489"/>
      <c r="G8" s="495" t="s">
        <v>403</v>
      </c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1" t="s">
        <v>7</v>
      </c>
      <c r="W8" s="39"/>
      <c r="X8" s="39"/>
      <c r="Y8" s="39"/>
      <c r="Z8" s="39"/>
      <c r="AA8" s="39"/>
      <c r="AB8" s="478" t="s">
        <v>405</v>
      </c>
      <c r="AC8" s="479"/>
      <c r="AD8" s="479"/>
      <c r="AE8" s="479"/>
      <c r="AF8" s="479"/>
      <c r="AG8" s="479"/>
      <c r="AH8" s="479"/>
      <c r="AI8" s="479"/>
      <c r="AJ8" s="480"/>
      <c r="AL8" s="485"/>
      <c r="AM8" s="485"/>
      <c r="AN8" s="485"/>
      <c r="AO8" s="485"/>
    </row>
    <row r="9" spans="1:41" s="3" customFormat="1" ht="21.75" customHeight="1">
      <c r="A9" s="491" t="s">
        <v>125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3"/>
      <c r="Q9" s="43"/>
      <c r="R9" s="43"/>
      <c r="S9" s="43"/>
      <c r="T9" s="43"/>
      <c r="U9" s="44"/>
      <c r="V9" s="45"/>
      <c r="W9" s="46"/>
      <c r="X9" s="46"/>
      <c r="Y9" s="46"/>
      <c r="Z9" s="46"/>
      <c r="AA9" s="46"/>
      <c r="AB9" s="478"/>
      <c r="AC9" s="479"/>
      <c r="AD9" s="479"/>
      <c r="AE9" s="479"/>
      <c r="AF9" s="479"/>
      <c r="AG9" s="479"/>
      <c r="AH9" s="479"/>
      <c r="AI9" s="479"/>
      <c r="AJ9" s="480"/>
      <c r="AL9" s="485"/>
      <c r="AM9" s="485"/>
      <c r="AN9" s="485"/>
      <c r="AO9" s="485"/>
    </row>
    <row r="10" spans="1:41" s="3" customFormat="1" ht="21.75" customHeight="1">
      <c r="A10" s="491" t="s">
        <v>126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3"/>
      <c r="Q10" s="43"/>
      <c r="R10" s="43"/>
      <c r="S10" s="43"/>
      <c r="T10" s="43"/>
      <c r="U10" s="44"/>
      <c r="V10" s="45"/>
      <c r="W10" s="46"/>
      <c r="X10" s="46"/>
      <c r="Y10" s="46"/>
      <c r="Z10" s="46"/>
      <c r="AA10" s="46"/>
      <c r="AB10" s="478"/>
      <c r="AC10" s="479"/>
      <c r="AD10" s="479"/>
      <c r="AE10" s="479"/>
      <c r="AF10" s="479"/>
      <c r="AG10" s="479"/>
      <c r="AH10" s="479"/>
      <c r="AI10" s="479"/>
      <c r="AJ10" s="480"/>
      <c r="AL10" s="490" t="s">
        <v>265</v>
      </c>
      <c r="AM10" s="490"/>
      <c r="AN10" s="490"/>
      <c r="AO10" s="490"/>
    </row>
    <row r="11" spans="1:41" s="3" customFormat="1" ht="21.75" customHeight="1">
      <c r="A11" s="491" t="s">
        <v>127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3"/>
      <c r="Q11" s="43"/>
      <c r="R11" s="43"/>
      <c r="S11" s="43"/>
      <c r="T11" s="43"/>
      <c r="U11" s="44"/>
      <c r="V11" s="45"/>
      <c r="W11" s="46"/>
      <c r="X11" s="46"/>
      <c r="Y11" s="46"/>
      <c r="Z11" s="46"/>
      <c r="AA11" s="46"/>
      <c r="AB11" s="478" t="s">
        <v>129</v>
      </c>
      <c r="AC11" s="479"/>
      <c r="AD11" s="479"/>
      <c r="AE11" s="479"/>
      <c r="AF11" s="479"/>
      <c r="AG11" s="479"/>
      <c r="AH11" s="479"/>
      <c r="AI11" s="479"/>
      <c r="AJ11" s="480"/>
      <c r="AL11" s="490"/>
      <c r="AM11" s="490"/>
      <c r="AN11" s="490"/>
      <c r="AO11" s="490"/>
    </row>
    <row r="12" spans="1:36" s="3" customFormat="1" ht="18.75" customHeight="1">
      <c r="A12" s="489" t="s">
        <v>8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1"/>
      <c r="W12" s="39"/>
      <c r="X12" s="39"/>
      <c r="Y12" s="39"/>
      <c r="Z12" s="39"/>
      <c r="AA12" s="39"/>
      <c r="AB12" s="478"/>
      <c r="AC12" s="479"/>
      <c r="AD12" s="479"/>
      <c r="AE12" s="479"/>
      <c r="AF12" s="479"/>
      <c r="AG12" s="479"/>
      <c r="AH12" s="479"/>
      <c r="AI12" s="479"/>
      <c r="AJ12" s="480"/>
    </row>
    <row r="13" spans="1:36" ht="11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38.25" customHeight="1">
      <c r="A14" s="476" t="s">
        <v>266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</row>
    <row r="15" spans="1:36" ht="18.75">
      <c r="A15" s="48"/>
      <c r="B15" s="48"/>
      <c r="C15" s="48"/>
      <c r="D15" s="48"/>
      <c r="E15" s="48"/>
      <c r="G15" s="5" t="s">
        <v>138</v>
      </c>
      <c r="I15" s="477"/>
      <c r="J15" s="477"/>
      <c r="K15" s="477"/>
      <c r="L15" s="477"/>
      <c r="M15" s="477"/>
      <c r="N15" s="477"/>
      <c r="O15" s="477"/>
      <c r="P15" s="477"/>
      <c r="Q15" s="477"/>
      <c r="R15" s="6" t="s">
        <v>102</v>
      </c>
      <c r="S15" s="477" t="s">
        <v>130</v>
      </c>
      <c r="T15" s="477"/>
      <c r="U15" s="7" t="s">
        <v>103</v>
      </c>
      <c r="W15" s="47"/>
      <c r="Y15" s="47"/>
      <c r="Z15" s="47"/>
      <c r="AA15" s="47"/>
      <c r="AB15" s="47"/>
      <c r="AC15" s="47"/>
      <c r="AD15" s="47"/>
      <c r="AF15" s="47"/>
      <c r="AG15" s="47"/>
      <c r="AH15" s="47"/>
      <c r="AI15" s="47"/>
      <c r="AJ15" s="47"/>
    </row>
    <row r="16" spans="1:36" ht="8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s="50" customFormat="1" ht="12.75" customHeight="1">
      <c r="A17" s="49"/>
      <c r="B17" s="49"/>
      <c r="C17" s="49"/>
      <c r="D17" s="49"/>
      <c r="E17" s="49"/>
      <c r="F17" s="49"/>
      <c r="G17" s="49"/>
      <c r="I17" s="51"/>
      <c r="J17" s="51"/>
      <c r="K17" s="51"/>
      <c r="L17" s="51"/>
      <c r="N17" s="51" t="s">
        <v>267</v>
      </c>
      <c r="O17" s="51"/>
      <c r="P17" s="52"/>
      <c r="Q17" s="53"/>
      <c r="R17" s="53"/>
      <c r="S17" s="54"/>
      <c r="T17" s="49"/>
      <c r="U17" s="49"/>
      <c r="V17" s="49"/>
      <c r="W17" s="49"/>
      <c r="X17" s="51" t="s">
        <v>11</v>
      </c>
      <c r="Y17" s="49"/>
      <c r="AA17" s="49"/>
      <c r="AB17" s="478" t="s">
        <v>268</v>
      </c>
      <c r="AC17" s="479"/>
      <c r="AD17" s="479"/>
      <c r="AE17" s="479"/>
      <c r="AF17" s="479"/>
      <c r="AG17" s="479"/>
      <c r="AH17" s="479"/>
      <c r="AI17" s="479"/>
      <c r="AJ17" s="480"/>
    </row>
    <row r="18" spans="1:36" ht="8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s="52" customFormat="1" ht="60.75" customHeight="1">
      <c r="A19" s="472" t="s">
        <v>269</v>
      </c>
      <c r="B19" s="472"/>
      <c r="C19" s="472" t="s">
        <v>270</v>
      </c>
      <c r="D19" s="472"/>
      <c r="E19" s="472" t="s">
        <v>271</v>
      </c>
      <c r="F19" s="472"/>
      <c r="G19" s="472"/>
      <c r="H19" s="472" t="s">
        <v>272</v>
      </c>
      <c r="I19" s="472"/>
      <c r="J19" s="472"/>
      <c r="K19" s="472" t="s">
        <v>273</v>
      </c>
      <c r="L19" s="472"/>
      <c r="M19" s="472"/>
      <c r="N19" s="472" t="s">
        <v>274</v>
      </c>
      <c r="O19" s="472"/>
      <c r="P19" s="472"/>
      <c r="Q19" s="472" t="s">
        <v>275</v>
      </c>
      <c r="R19" s="472"/>
      <c r="S19" s="472"/>
      <c r="T19" s="472" t="s">
        <v>276</v>
      </c>
      <c r="U19" s="472"/>
      <c r="V19" s="472"/>
      <c r="W19" s="472" t="s">
        <v>277</v>
      </c>
      <c r="X19" s="472"/>
      <c r="Y19" s="472"/>
      <c r="Z19" s="482" t="s">
        <v>278</v>
      </c>
      <c r="AA19" s="483"/>
      <c r="AB19" s="483"/>
      <c r="AC19" s="484"/>
      <c r="AD19" s="472" t="s">
        <v>279</v>
      </c>
      <c r="AE19" s="472"/>
      <c r="AF19" s="472"/>
      <c r="AG19" s="481" t="s">
        <v>280</v>
      </c>
      <c r="AH19" s="481"/>
      <c r="AI19" s="481"/>
      <c r="AJ19" s="481"/>
    </row>
    <row r="20" spans="1:36" s="52" customFormat="1" ht="12.75" customHeight="1">
      <c r="A20" s="463" t="s">
        <v>281</v>
      </c>
      <c r="B20" s="463"/>
      <c r="C20" s="463" t="s">
        <v>282</v>
      </c>
      <c r="D20" s="463"/>
      <c r="E20" s="470" t="s">
        <v>283</v>
      </c>
      <c r="F20" s="470"/>
      <c r="G20" s="470"/>
      <c r="H20" s="471" t="s">
        <v>284</v>
      </c>
      <c r="I20" s="471"/>
      <c r="J20" s="471"/>
      <c r="K20" s="471" t="s">
        <v>285</v>
      </c>
      <c r="L20" s="471"/>
      <c r="M20" s="471"/>
      <c r="N20" s="471" t="s">
        <v>286</v>
      </c>
      <c r="O20" s="471"/>
      <c r="P20" s="471"/>
      <c r="Q20" s="471" t="s">
        <v>287</v>
      </c>
      <c r="R20" s="471"/>
      <c r="S20" s="471"/>
      <c r="T20" s="471" t="s">
        <v>288</v>
      </c>
      <c r="U20" s="471"/>
      <c r="V20" s="471"/>
      <c r="W20" s="471" t="s">
        <v>289</v>
      </c>
      <c r="X20" s="471"/>
      <c r="Y20" s="471"/>
      <c r="Z20" s="473" t="s">
        <v>290</v>
      </c>
      <c r="AA20" s="474"/>
      <c r="AB20" s="474"/>
      <c r="AC20" s="475"/>
      <c r="AD20" s="471" t="s">
        <v>291</v>
      </c>
      <c r="AE20" s="471"/>
      <c r="AF20" s="471"/>
      <c r="AG20" s="471" t="s">
        <v>292</v>
      </c>
      <c r="AH20" s="471"/>
      <c r="AI20" s="471"/>
      <c r="AJ20" s="471"/>
    </row>
    <row r="21" spans="1:36" s="52" customFormat="1" ht="15">
      <c r="A21" s="462" t="s">
        <v>293</v>
      </c>
      <c r="B21" s="462"/>
      <c r="C21" s="463" t="s">
        <v>294</v>
      </c>
      <c r="D21" s="463"/>
      <c r="E21" s="55"/>
      <c r="F21" s="56">
        <v>10300</v>
      </c>
      <c r="G21" s="57"/>
      <c r="H21" s="58"/>
      <c r="I21" s="56"/>
      <c r="J21" s="57"/>
      <c r="K21" s="55"/>
      <c r="L21" s="56"/>
      <c r="M21" s="57"/>
      <c r="N21" s="55"/>
      <c r="O21" s="56"/>
      <c r="P21" s="57"/>
      <c r="Q21" s="55"/>
      <c r="R21" s="56"/>
      <c r="S21" s="57"/>
      <c r="T21" s="55"/>
      <c r="U21" s="56">
        <v>143079</v>
      </c>
      <c r="V21" s="57"/>
      <c r="W21" s="55"/>
      <c r="X21" s="56"/>
      <c r="Y21" s="57"/>
      <c r="Z21" s="55"/>
      <c r="AA21" s="467"/>
      <c r="AB21" s="467"/>
      <c r="AC21" s="57"/>
      <c r="AD21" s="55"/>
      <c r="AE21" s="56"/>
      <c r="AF21" s="57"/>
      <c r="AG21" s="59"/>
      <c r="AH21" s="464">
        <f>SUM(F21,I21,L21,O21,R21,U21,X21,AA21,AE21)</f>
        <v>153379</v>
      </c>
      <c r="AI21" s="464"/>
      <c r="AJ21" s="60"/>
    </row>
    <row r="22" spans="1:36" s="52" customFormat="1" ht="12.75" customHeight="1">
      <c r="A22" s="462" t="s">
        <v>295</v>
      </c>
      <c r="B22" s="462"/>
      <c r="C22" s="463"/>
      <c r="D22" s="463"/>
      <c r="E22" s="61"/>
      <c r="F22" s="62"/>
      <c r="G22" s="57"/>
      <c r="H22" s="55"/>
      <c r="I22" s="56"/>
      <c r="J22" s="57"/>
      <c r="K22" s="55"/>
      <c r="L22" s="56"/>
      <c r="M22" s="57"/>
      <c r="N22" s="55"/>
      <c r="O22" s="56"/>
      <c r="P22" s="57"/>
      <c r="Q22" s="55"/>
      <c r="R22" s="56"/>
      <c r="S22" s="57"/>
      <c r="T22" s="55"/>
      <c r="U22" s="56"/>
      <c r="V22" s="57"/>
      <c r="W22" s="55"/>
      <c r="X22" s="56"/>
      <c r="Y22" s="57"/>
      <c r="Z22" s="55"/>
      <c r="AA22" s="467"/>
      <c r="AB22" s="467"/>
      <c r="AC22" s="57"/>
      <c r="AD22" s="55"/>
      <c r="AE22" s="56"/>
      <c r="AF22" s="57"/>
      <c r="AG22" s="63"/>
      <c r="AH22" s="469"/>
      <c r="AI22" s="469"/>
      <c r="AJ22" s="65"/>
    </row>
    <row r="23" spans="1:36" s="52" customFormat="1" ht="15">
      <c r="A23" s="468" t="s">
        <v>296</v>
      </c>
      <c r="B23" s="468"/>
      <c r="C23" s="463" t="s">
        <v>297</v>
      </c>
      <c r="D23" s="463"/>
      <c r="E23" s="55"/>
      <c r="F23" s="56"/>
      <c r="G23" s="57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6"/>
      <c r="S23" s="57"/>
      <c r="T23" s="55"/>
      <c r="U23" s="56"/>
      <c r="V23" s="57"/>
      <c r="W23" s="55"/>
      <c r="X23" s="56"/>
      <c r="Y23" s="57"/>
      <c r="Z23" s="55"/>
      <c r="AA23" s="467"/>
      <c r="AB23" s="467"/>
      <c r="AC23" s="57"/>
      <c r="AD23" s="55"/>
      <c r="AE23" s="56"/>
      <c r="AF23" s="57"/>
      <c r="AG23" s="59"/>
      <c r="AH23" s="464">
        <f>SUM(F23,I23,L23,O23,R23,U23,X23,AA23,AE23)</f>
        <v>0</v>
      </c>
      <c r="AI23" s="464"/>
      <c r="AJ23" s="60"/>
    </row>
    <row r="24" spans="1:36" s="52" customFormat="1" ht="15">
      <c r="A24" s="468" t="s">
        <v>298</v>
      </c>
      <c r="B24" s="468"/>
      <c r="C24" s="463" t="s">
        <v>299</v>
      </c>
      <c r="D24" s="463"/>
      <c r="E24" s="55"/>
      <c r="F24" s="62"/>
      <c r="G24" s="57"/>
      <c r="H24" s="55"/>
      <c r="I24" s="62"/>
      <c r="J24" s="57"/>
      <c r="K24" s="55"/>
      <c r="L24" s="62"/>
      <c r="M24" s="57"/>
      <c r="N24" s="55"/>
      <c r="O24" s="62"/>
      <c r="P24" s="57"/>
      <c r="Q24" s="55"/>
      <c r="R24" s="62"/>
      <c r="S24" s="57"/>
      <c r="T24" s="55"/>
      <c r="U24" s="62"/>
      <c r="V24" s="57"/>
      <c r="W24" s="55"/>
      <c r="X24" s="62"/>
      <c r="Y24" s="57"/>
      <c r="Z24" s="55"/>
      <c r="AA24" s="467"/>
      <c r="AB24" s="467"/>
      <c r="AC24" s="57"/>
      <c r="AD24" s="55"/>
      <c r="AE24" s="62"/>
      <c r="AF24" s="57"/>
      <c r="AG24" s="59"/>
      <c r="AH24" s="464">
        <f>SUM(F24,I24,L24,O24,R24,U24,X24,AA24,AE24)</f>
        <v>0</v>
      </c>
      <c r="AI24" s="464"/>
      <c r="AJ24" s="60"/>
    </row>
    <row r="25" spans="1:36" s="52" customFormat="1" ht="12.75" customHeight="1">
      <c r="A25" s="468" t="s">
        <v>300</v>
      </c>
      <c r="B25" s="468"/>
      <c r="C25" s="463" t="s">
        <v>301</v>
      </c>
      <c r="D25" s="463"/>
      <c r="E25" s="55"/>
      <c r="F25" s="62"/>
      <c r="G25" s="57"/>
      <c r="H25" s="55"/>
      <c r="I25" s="62"/>
      <c r="J25" s="57"/>
      <c r="K25" s="55"/>
      <c r="L25" s="62"/>
      <c r="M25" s="57"/>
      <c r="N25" s="55"/>
      <c r="O25" s="62"/>
      <c r="P25" s="57"/>
      <c r="Q25" s="55"/>
      <c r="R25" s="62"/>
      <c r="S25" s="57"/>
      <c r="T25" s="55"/>
      <c r="U25" s="62"/>
      <c r="V25" s="57"/>
      <c r="W25" s="55"/>
      <c r="X25" s="62"/>
      <c r="Y25" s="57"/>
      <c r="Z25" s="55"/>
      <c r="AA25" s="467"/>
      <c r="AB25" s="467"/>
      <c r="AC25" s="57"/>
      <c r="AD25" s="55"/>
      <c r="AE25" s="62"/>
      <c r="AF25" s="57"/>
      <c r="AG25" s="59"/>
      <c r="AH25" s="464">
        <f>SUM(F25,I25,L25,O25,R25,U25,X25,AA25,AE25)</f>
        <v>0</v>
      </c>
      <c r="AI25" s="464"/>
      <c r="AJ25" s="60"/>
    </row>
    <row r="26" spans="1:36" s="52" customFormat="1" ht="29.25" customHeight="1">
      <c r="A26" s="462" t="s">
        <v>302</v>
      </c>
      <c r="B26" s="462"/>
      <c r="C26" s="463" t="s">
        <v>303</v>
      </c>
      <c r="D26" s="463"/>
      <c r="E26" s="59"/>
      <c r="F26" s="66">
        <f>SUM(F21,F23:F25)</f>
        <v>10300</v>
      </c>
      <c r="G26" s="60"/>
      <c r="H26" s="59"/>
      <c r="I26" s="66">
        <f>SUM(I21,I23:I25)</f>
        <v>0</v>
      </c>
      <c r="J26" s="60"/>
      <c r="K26" s="59"/>
      <c r="L26" s="66">
        <f>SUM(L21,L23:L25)</f>
        <v>0</v>
      </c>
      <c r="M26" s="60"/>
      <c r="N26" s="59"/>
      <c r="O26" s="66">
        <f>SUM(O21,O23:O25)</f>
        <v>0</v>
      </c>
      <c r="P26" s="60"/>
      <c r="Q26" s="59"/>
      <c r="R26" s="66">
        <f>SUM(R21,R23:R25)</f>
        <v>0</v>
      </c>
      <c r="S26" s="60"/>
      <c r="T26" s="59"/>
      <c r="U26" s="66">
        <f>SUM(U21,U23:U25)</f>
        <v>143079</v>
      </c>
      <c r="V26" s="60"/>
      <c r="W26" s="59"/>
      <c r="X26" s="66">
        <f>SUM(X21,X23:X25)</f>
        <v>0</v>
      </c>
      <c r="Y26" s="60"/>
      <c r="Z26" s="59"/>
      <c r="AA26" s="464">
        <f>SUM(AA21,AA23:AB25)</f>
        <v>0</v>
      </c>
      <c r="AB26" s="464"/>
      <c r="AC26" s="60"/>
      <c r="AD26" s="59"/>
      <c r="AE26" s="66">
        <f>SUM(AE21,AE23:AE25)</f>
        <v>0</v>
      </c>
      <c r="AF26" s="60"/>
      <c r="AG26" s="59"/>
      <c r="AH26" s="464">
        <f>SUM(F26,I26,L26,O26,R26,U26,X26,AA26,AE26)</f>
        <v>153379</v>
      </c>
      <c r="AI26" s="464"/>
      <c r="AJ26" s="60"/>
    </row>
    <row r="27" spans="1:36" s="52" customFormat="1" ht="15">
      <c r="A27" s="462" t="s">
        <v>304</v>
      </c>
      <c r="B27" s="462"/>
      <c r="C27" s="463"/>
      <c r="D27" s="463"/>
      <c r="E27" s="55"/>
      <c r="F27" s="62"/>
      <c r="G27" s="57"/>
      <c r="H27" s="55"/>
      <c r="I27" s="62"/>
      <c r="J27" s="57"/>
      <c r="K27" s="55"/>
      <c r="L27" s="62"/>
      <c r="M27" s="57"/>
      <c r="N27" s="55"/>
      <c r="O27" s="62"/>
      <c r="P27" s="57"/>
      <c r="Q27" s="55"/>
      <c r="R27" s="62"/>
      <c r="S27" s="57"/>
      <c r="T27" s="55"/>
      <c r="U27" s="62"/>
      <c r="V27" s="57"/>
      <c r="W27" s="55"/>
      <c r="X27" s="62"/>
      <c r="Y27" s="57"/>
      <c r="Z27" s="55"/>
      <c r="AA27" s="467"/>
      <c r="AB27" s="467"/>
      <c r="AC27" s="57"/>
      <c r="AD27" s="55"/>
      <c r="AE27" s="62"/>
      <c r="AF27" s="57"/>
      <c r="AG27" s="63"/>
      <c r="AH27" s="469"/>
      <c r="AI27" s="469"/>
      <c r="AJ27" s="65"/>
    </row>
    <row r="28" spans="1:36" s="52" customFormat="1" ht="15">
      <c r="A28" s="468" t="s">
        <v>305</v>
      </c>
      <c r="B28" s="468"/>
      <c r="C28" s="463" t="s">
        <v>306</v>
      </c>
      <c r="D28" s="463"/>
      <c r="E28" s="55"/>
      <c r="F28" s="62"/>
      <c r="G28" s="57"/>
      <c r="H28" s="55"/>
      <c r="I28" s="62"/>
      <c r="J28" s="57"/>
      <c r="K28" s="55"/>
      <c r="L28" s="62"/>
      <c r="M28" s="57"/>
      <c r="N28" s="55"/>
      <c r="O28" s="62"/>
      <c r="P28" s="57"/>
      <c r="Q28" s="55"/>
      <c r="R28" s="62"/>
      <c r="S28" s="57"/>
      <c r="T28" s="55"/>
      <c r="U28" s="62"/>
      <c r="V28" s="57"/>
      <c r="W28" s="55"/>
      <c r="X28" s="62"/>
      <c r="Y28" s="57"/>
      <c r="Z28" s="55"/>
      <c r="AA28" s="467"/>
      <c r="AB28" s="467"/>
      <c r="AC28" s="57"/>
      <c r="AD28" s="55"/>
      <c r="AE28" s="62"/>
      <c r="AF28" s="57"/>
      <c r="AG28" s="59"/>
      <c r="AH28" s="464">
        <f>SUM(F28,I28,L28,O28,R28,U28,X28,AA28,AE28)</f>
        <v>0</v>
      </c>
      <c r="AI28" s="464"/>
      <c r="AJ28" s="60"/>
    </row>
    <row r="29" spans="1:36" s="52" customFormat="1" ht="15">
      <c r="A29" s="468" t="s">
        <v>307</v>
      </c>
      <c r="B29" s="468"/>
      <c r="C29" s="463" t="s">
        <v>308</v>
      </c>
      <c r="D29" s="463"/>
      <c r="E29" s="55"/>
      <c r="F29" s="62"/>
      <c r="G29" s="57"/>
      <c r="H29" s="55"/>
      <c r="I29" s="62"/>
      <c r="J29" s="57"/>
      <c r="K29" s="55"/>
      <c r="L29" s="62"/>
      <c r="M29" s="57"/>
      <c r="N29" s="55"/>
      <c r="O29" s="62"/>
      <c r="P29" s="57"/>
      <c r="Q29" s="55"/>
      <c r="R29" s="62"/>
      <c r="S29" s="57"/>
      <c r="T29" s="55"/>
      <c r="U29" s="62"/>
      <c r="V29" s="57"/>
      <c r="W29" s="55"/>
      <c r="X29" s="62"/>
      <c r="Y29" s="57"/>
      <c r="Z29" s="55"/>
      <c r="AA29" s="467"/>
      <c r="AB29" s="467"/>
      <c r="AC29" s="57"/>
      <c r="AD29" s="55"/>
      <c r="AE29" s="62"/>
      <c r="AF29" s="57"/>
      <c r="AG29" s="59"/>
      <c r="AH29" s="464">
        <f aca="true" t="shared" si="0" ref="AH29:AH35">SUM(F29,I29,L29,O29,R29,U29,X29,AA29,AE29)</f>
        <v>0</v>
      </c>
      <c r="AI29" s="464"/>
      <c r="AJ29" s="60"/>
    </row>
    <row r="30" spans="1:36" s="52" customFormat="1" ht="26.25" customHeight="1">
      <c r="A30" s="468" t="s">
        <v>309</v>
      </c>
      <c r="B30" s="468"/>
      <c r="C30" s="463" t="s">
        <v>310</v>
      </c>
      <c r="D30" s="463"/>
      <c r="E30" s="55"/>
      <c r="F30" s="62"/>
      <c r="G30" s="57"/>
      <c r="H30" s="55"/>
      <c r="I30" s="62"/>
      <c r="J30" s="57"/>
      <c r="K30" s="55"/>
      <c r="L30" s="62"/>
      <c r="M30" s="57"/>
      <c r="N30" s="55"/>
      <c r="O30" s="62"/>
      <c r="P30" s="57"/>
      <c r="Q30" s="55"/>
      <c r="R30" s="62"/>
      <c r="S30" s="57"/>
      <c r="T30" s="55"/>
      <c r="U30" s="62"/>
      <c r="V30" s="57"/>
      <c r="W30" s="55"/>
      <c r="X30" s="62"/>
      <c r="Y30" s="57"/>
      <c r="Z30" s="55"/>
      <c r="AA30" s="467"/>
      <c r="AB30" s="467"/>
      <c r="AC30" s="57"/>
      <c r="AD30" s="55"/>
      <c r="AE30" s="62"/>
      <c r="AF30" s="57"/>
      <c r="AG30" s="59"/>
      <c r="AH30" s="464">
        <f t="shared" si="0"/>
        <v>0</v>
      </c>
      <c r="AI30" s="464"/>
      <c r="AJ30" s="60"/>
    </row>
    <row r="31" spans="1:36" s="52" customFormat="1" ht="26.25" customHeight="1">
      <c r="A31" s="468" t="s">
        <v>311</v>
      </c>
      <c r="B31" s="468"/>
      <c r="C31" s="463" t="s">
        <v>312</v>
      </c>
      <c r="D31" s="463"/>
      <c r="E31" s="55"/>
      <c r="F31" s="56"/>
      <c r="G31" s="57"/>
      <c r="H31" s="55"/>
      <c r="I31" s="56"/>
      <c r="J31" s="57"/>
      <c r="K31" s="55"/>
      <c r="L31" s="56"/>
      <c r="M31" s="57"/>
      <c r="N31" s="55"/>
      <c r="O31" s="56"/>
      <c r="P31" s="57"/>
      <c r="Q31" s="55"/>
      <c r="R31" s="56"/>
      <c r="S31" s="57"/>
      <c r="T31" s="55"/>
      <c r="U31" s="56"/>
      <c r="V31" s="57"/>
      <c r="W31" s="55"/>
      <c r="X31" s="56"/>
      <c r="Y31" s="57"/>
      <c r="Z31" s="55"/>
      <c r="AA31" s="467"/>
      <c r="AB31" s="467"/>
      <c r="AC31" s="57"/>
      <c r="AD31" s="55"/>
      <c r="AE31" s="56"/>
      <c r="AF31" s="57"/>
      <c r="AG31" s="59"/>
      <c r="AH31" s="464">
        <f t="shared" si="0"/>
        <v>0</v>
      </c>
      <c r="AI31" s="464"/>
      <c r="AJ31" s="60"/>
    </row>
    <row r="32" spans="1:36" s="52" customFormat="1" ht="24.75" customHeight="1">
      <c r="A32" s="468" t="s">
        <v>313</v>
      </c>
      <c r="B32" s="468"/>
      <c r="C32" s="463" t="s">
        <v>314</v>
      </c>
      <c r="D32" s="463"/>
      <c r="E32" s="55"/>
      <c r="F32" s="56"/>
      <c r="G32" s="57"/>
      <c r="H32" s="55"/>
      <c r="I32" s="56"/>
      <c r="J32" s="57"/>
      <c r="K32" s="55"/>
      <c r="L32" s="56"/>
      <c r="M32" s="57"/>
      <c r="N32" s="55"/>
      <c r="O32" s="56"/>
      <c r="P32" s="57"/>
      <c r="Q32" s="55"/>
      <c r="R32" s="56"/>
      <c r="S32" s="57"/>
      <c r="T32" s="55"/>
      <c r="U32" s="56"/>
      <c r="V32" s="57"/>
      <c r="W32" s="55"/>
      <c r="X32" s="56"/>
      <c r="Y32" s="57"/>
      <c r="Z32" s="55"/>
      <c r="AA32" s="467"/>
      <c r="AB32" s="467"/>
      <c r="AC32" s="57"/>
      <c r="AD32" s="55"/>
      <c r="AE32" s="56"/>
      <c r="AF32" s="57"/>
      <c r="AG32" s="59"/>
      <c r="AH32" s="464">
        <f t="shared" si="0"/>
        <v>0</v>
      </c>
      <c r="AI32" s="464"/>
      <c r="AJ32" s="60"/>
    </row>
    <row r="33" spans="1:36" s="52" customFormat="1" ht="15">
      <c r="A33" s="468" t="s">
        <v>315</v>
      </c>
      <c r="B33" s="468"/>
      <c r="C33" s="463" t="s">
        <v>316</v>
      </c>
      <c r="D33" s="463"/>
      <c r="E33" s="55"/>
      <c r="F33" s="56"/>
      <c r="G33" s="57"/>
      <c r="H33" s="55"/>
      <c r="I33" s="56"/>
      <c r="J33" s="57"/>
      <c r="K33" s="55"/>
      <c r="L33" s="56"/>
      <c r="M33" s="57"/>
      <c r="N33" s="55"/>
      <c r="O33" s="56"/>
      <c r="P33" s="57"/>
      <c r="Q33" s="55"/>
      <c r="R33" s="56"/>
      <c r="S33" s="57"/>
      <c r="T33" s="55"/>
      <c r="U33" s="56"/>
      <c r="V33" s="57"/>
      <c r="W33" s="55"/>
      <c r="X33" s="56"/>
      <c r="Y33" s="57"/>
      <c r="Z33" s="55"/>
      <c r="AA33" s="467"/>
      <c r="AB33" s="467"/>
      <c r="AC33" s="57"/>
      <c r="AD33" s="55"/>
      <c r="AE33" s="56"/>
      <c r="AF33" s="57"/>
      <c r="AG33" s="59"/>
      <c r="AH33" s="464">
        <f t="shared" si="0"/>
        <v>0</v>
      </c>
      <c r="AI33" s="464"/>
      <c r="AJ33" s="60"/>
    </row>
    <row r="34" spans="1:36" s="52" customFormat="1" ht="27.75" customHeight="1">
      <c r="A34" s="468" t="s">
        <v>317</v>
      </c>
      <c r="B34" s="468"/>
      <c r="C34" s="463" t="s">
        <v>318</v>
      </c>
      <c r="D34" s="463"/>
      <c r="E34" s="55"/>
      <c r="F34" s="62"/>
      <c r="G34" s="57"/>
      <c r="H34" s="55"/>
      <c r="I34" s="62"/>
      <c r="J34" s="57"/>
      <c r="K34" s="55"/>
      <c r="L34" s="62"/>
      <c r="M34" s="57"/>
      <c r="N34" s="55"/>
      <c r="O34" s="62"/>
      <c r="P34" s="57"/>
      <c r="Q34" s="55"/>
      <c r="R34" s="62"/>
      <c r="S34" s="57"/>
      <c r="T34" s="55"/>
      <c r="U34" s="62"/>
      <c r="V34" s="57"/>
      <c r="W34" s="55"/>
      <c r="X34" s="62"/>
      <c r="Y34" s="57"/>
      <c r="Z34" s="55"/>
      <c r="AA34" s="467"/>
      <c r="AB34" s="467"/>
      <c r="AC34" s="57"/>
      <c r="AD34" s="55"/>
      <c r="AE34" s="62"/>
      <c r="AF34" s="57"/>
      <c r="AG34" s="59"/>
      <c r="AH34" s="464">
        <f t="shared" si="0"/>
        <v>0</v>
      </c>
      <c r="AI34" s="464"/>
      <c r="AJ34" s="60"/>
    </row>
    <row r="35" spans="1:36" s="52" customFormat="1" ht="27.75" customHeight="1">
      <c r="A35" s="462" t="s">
        <v>319</v>
      </c>
      <c r="B35" s="462"/>
      <c r="C35" s="463" t="s">
        <v>320</v>
      </c>
      <c r="D35" s="463"/>
      <c r="E35" s="55"/>
      <c r="F35" s="62"/>
      <c r="G35" s="57"/>
      <c r="H35" s="55"/>
      <c r="I35" s="62"/>
      <c r="J35" s="57"/>
      <c r="K35" s="55"/>
      <c r="L35" s="62"/>
      <c r="M35" s="57"/>
      <c r="N35" s="55"/>
      <c r="O35" s="62"/>
      <c r="P35" s="57"/>
      <c r="Q35" s="55"/>
      <c r="R35" s="62"/>
      <c r="S35" s="57"/>
      <c r="T35" s="55"/>
      <c r="U35" s="62">
        <v>76202</v>
      </c>
      <c r="V35" s="57"/>
      <c r="W35" s="55"/>
      <c r="X35" s="62"/>
      <c r="Y35" s="57"/>
      <c r="Z35" s="55"/>
      <c r="AA35" s="467"/>
      <c r="AB35" s="467"/>
      <c r="AC35" s="57"/>
      <c r="AD35" s="55"/>
      <c r="AE35" s="62"/>
      <c r="AF35" s="57"/>
      <c r="AG35" s="59"/>
      <c r="AH35" s="464">
        <f t="shared" si="0"/>
        <v>76202</v>
      </c>
      <c r="AI35" s="464"/>
      <c r="AJ35" s="60"/>
    </row>
    <row r="36" spans="1:36" s="52" customFormat="1" ht="12.75" customHeight="1">
      <c r="A36" s="462" t="s">
        <v>321</v>
      </c>
      <c r="B36" s="462"/>
      <c r="C36" s="463"/>
      <c r="D36" s="463"/>
      <c r="E36" s="55"/>
      <c r="F36" s="56"/>
      <c r="G36" s="57"/>
      <c r="H36" s="55"/>
      <c r="I36" s="56"/>
      <c r="J36" s="57"/>
      <c r="K36" s="55"/>
      <c r="L36" s="56"/>
      <c r="M36" s="57"/>
      <c r="N36" s="55"/>
      <c r="O36" s="56"/>
      <c r="P36" s="57"/>
      <c r="Q36" s="55"/>
      <c r="R36" s="56"/>
      <c r="S36" s="57"/>
      <c r="T36" s="55"/>
      <c r="U36" s="56"/>
      <c r="V36" s="57"/>
      <c r="W36" s="55"/>
      <c r="X36" s="56"/>
      <c r="Y36" s="57"/>
      <c r="Z36" s="55"/>
      <c r="AA36" s="467"/>
      <c r="AB36" s="467"/>
      <c r="AC36" s="57"/>
      <c r="AD36" s="55"/>
      <c r="AE36" s="56"/>
      <c r="AF36" s="57"/>
      <c r="AG36" s="63"/>
      <c r="AH36" s="469"/>
      <c r="AI36" s="469"/>
      <c r="AJ36" s="65"/>
    </row>
    <row r="37" spans="1:36" s="52" customFormat="1" ht="15">
      <c r="A37" s="468" t="s">
        <v>322</v>
      </c>
      <c r="B37" s="468"/>
      <c r="C37" s="463" t="s">
        <v>323</v>
      </c>
      <c r="D37" s="463"/>
      <c r="E37" s="55"/>
      <c r="F37" s="56"/>
      <c r="G37" s="57"/>
      <c r="H37" s="55"/>
      <c r="I37" s="56"/>
      <c r="J37" s="57"/>
      <c r="K37" s="55"/>
      <c r="L37" s="56"/>
      <c r="M37" s="57"/>
      <c r="N37" s="55"/>
      <c r="O37" s="56"/>
      <c r="P37" s="57"/>
      <c r="Q37" s="55"/>
      <c r="R37" s="56"/>
      <c r="S37" s="57"/>
      <c r="T37" s="55"/>
      <c r="U37" s="56">
        <v>-20000</v>
      </c>
      <c r="V37" s="57"/>
      <c r="W37" s="55"/>
      <c r="X37" s="56"/>
      <c r="Y37" s="57"/>
      <c r="Z37" s="55"/>
      <c r="AA37" s="467"/>
      <c r="AB37" s="467"/>
      <c r="AC37" s="57"/>
      <c r="AD37" s="55"/>
      <c r="AE37" s="56"/>
      <c r="AF37" s="57"/>
      <c r="AG37" s="59"/>
      <c r="AH37" s="464">
        <f>SUM(F37,I37,L37,O37,R37,U37,X37,AA37,AE37)</f>
        <v>-20000</v>
      </c>
      <c r="AI37" s="464"/>
      <c r="AJ37" s="60"/>
    </row>
    <row r="38" spans="1:36" s="52" customFormat="1" ht="26.25" customHeight="1">
      <c r="A38" s="468" t="s">
        <v>324</v>
      </c>
      <c r="B38" s="468"/>
      <c r="C38" s="463" t="s">
        <v>325</v>
      </c>
      <c r="D38" s="463"/>
      <c r="E38" s="63"/>
      <c r="F38" s="64"/>
      <c r="G38" s="65"/>
      <c r="H38" s="63"/>
      <c r="I38" s="64"/>
      <c r="J38" s="65"/>
      <c r="K38" s="63"/>
      <c r="L38" s="64"/>
      <c r="M38" s="65"/>
      <c r="N38" s="63"/>
      <c r="O38" s="64"/>
      <c r="P38" s="65"/>
      <c r="Q38" s="63"/>
      <c r="R38" s="64"/>
      <c r="S38" s="65"/>
      <c r="T38" s="63"/>
      <c r="U38" s="64"/>
      <c r="V38" s="65"/>
      <c r="W38" s="55"/>
      <c r="X38" s="56"/>
      <c r="Y38" s="57"/>
      <c r="Z38" s="55"/>
      <c r="AA38" s="467"/>
      <c r="AB38" s="467"/>
      <c r="AC38" s="57"/>
      <c r="AD38" s="55"/>
      <c r="AE38" s="56"/>
      <c r="AF38" s="57"/>
      <c r="AG38" s="59"/>
      <c r="AH38" s="464">
        <f>SUM(F38,I38,L38,O38,R38,U38,X38,AA38,AE38)</f>
        <v>0</v>
      </c>
      <c r="AI38" s="464"/>
      <c r="AJ38" s="60"/>
    </row>
    <row r="39" spans="1:36" s="52" customFormat="1" ht="26.25" customHeight="1">
      <c r="A39" s="468" t="s">
        <v>326</v>
      </c>
      <c r="B39" s="468"/>
      <c r="C39" s="463" t="s">
        <v>327</v>
      </c>
      <c r="D39" s="463"/>
      <c r="E39" s="55"/>
      <c r="F39" s="67"/>
      <c r="G39" s="65"/>
      <c r="H39" s="63"/>
      <c r="I39" s="67"/>
      <c r="J39" s="65"/>
      <c r="K39" s="63"/>
      <c r="L39" s="67"/>
      <c r="M39" s="65"/>
      <c r="N39" s="63"/>
      <c r="O39" s="67"/>
      <c r="P39" s="65"/>
      <c r="Q39" s="63"/>
      <c r="R39" s="67"/>
      <c r="S39" s="65"/>
      <c r="T39" s="63"/>
      <c r="U39" s="67"/>
      <c r="V39" s="65"/>
      <c r="W39" s="55"/>
      <c r="X39" s="62"/>
      <c r="Y39" s="57"/>
      <c r="Z39" s="55"/>
      <c r="AA39" s="467"/>
      <c r="AB39" s="467"/>
      <c r="AC39" s="57"/>
      <c r="AD39" s="55"/>
      <c r="AE39" s="62"/>
      <c r="AF39" s="57"/>
      <c r="AG39" s="59"/>
      <c r="AH39" s="464">
        <f>SUM(F39,I39,L39,O39,R39,U39,X39,AA39,AE39)</f>
        <v>0</v>
      </c>
      <c r="AI39" s="464"/>
      <c r="AJ39" s="60"/>
    </row>
    <row r="40" spans="1:36" s="52" customFormat="1" ht="49.5" customHeight="1">
      <c r="A40" s="468" t="s">
        <v>328</v>
      </c>
      <c r="B40" s="468"/>
      <c r="C40" s="463" t="s">
        <v>329</v>
      </c>
      <c r="D40" s="463"/>
      <c r="E40" s="55"/>
      <c r="F40" s="62"/>
      <c r="G40" s="57"/>
      <c r="H40" s="55"/>
      <c r="I40" s="62"/>
      <c r="J40" s="57"/>
      <c r="K40" s="55"/>
      <c r="L40" s="62"/>
      <c r="M40" s="57"/>
      <c r="N40" s="55"/>
      <c r="O40" s="62"/>
      <c r="P40" s="57"/>
      <c r="Q40" s="55"/>
      <c r="R40" s="62"/>
      <c r="S40" s="57"/>
      <c r="T40" s="55"/>
      <c r="U40" s="62"/>
      <c r="V40" s="57"/>
      <c r="W40" s="55"/>
      <c r="X40" s="62"/>
      <c r="Y40" s="57"/>
      <c r="Z40" s="55"/>
      <c r="AA40" s="467"/>
      <c r="AB40" s="467"/>
      <c r="AC40" s="57"/>
      <c r="AD40" s="55"/>
      <c r="AE40" s="62"/>
      <c r="AF40" s="57"/>
      <c r="AG40" s="59"/>
      <c r="AH40" s="464">
        <f>SUM(F40,I40,L40,O40,R40,U40,X40,AA40,AE40)</f>
        <v>0</v>
      </c>
      <c r="AI40" s="464"/>
      <c r="AJ40" s="60"/>
    </row>
    <row r="41" spans="1:36" s="52" customFormat="1" ht="12.75" customHeight="1">
      <c r="A41" s="462" t="s">
        <v>330</v>
      </c>
      <c r="B41" s="462"/>
      <c r="C41" s="463"/>
      <c r="D41" s="463"/>
      <c r="E41" s="55"/>
      <c r="F41" s="62"/>
      <c r="G41" s="57"/>
      <c r="H41" s="55"/>
      <c r="I41" s="62"/>
      <c r="J41" s="57"/>
      <c r="K41" s="55"/>
      <c r="L41" s="62"/>
      <c r="M41" s="57"/>
      <c r="N41" s="55"/>
      <c r="O41" s="62"/>
      <c r="P41" s="57"/>
      <c r="Q41" s="55"/>
      <c r="R41" s="62"/>
      <c r="S41" s="57"/>
      <c r="T41" s="55"/>
      <c r="U41" s="62"/>
      <c r="V41" s="57"/>
      <c r="W41" s="55"/>
      <c r="X41" s="62"/>
      <c r="Y41" s="57"/>
      <c r="Z41" s="55"/>
      <c r="AA41" s="467"/>
      <c r="AB41" s="467"/>
      <c r="AC41" s="57"/>
      <c r="AD41" s="55"/>
      <c r="AE41" s="62"/>
      <c r="AF41" s="57"/>
      <c r="AG41" s="63"/>
      <c r="AH41" s="469"/>
      <c r="AI41" s="469"/>
      <c r="AJ41" s="65"/>
    </row>
    <row r="42" spans="1:36" s="52" customFormat="1" ht="12.75" customHeight="1">
      <c r="A42" s="468" t="s">
        <v>331</v>
      </c>
      <c r="B42" s="468"/>
      <c r="C42" s="463" t="s">
        <v>332</v>
      </c>
      <c r="D42" s="463"/>
      <c r="E42" s="55"/>
      <c r="F42" s="62"/>
      <c r="G42" s="57"/>
      <c r="H42" s="55"/>
      <c r="I42" s="62"/>
      <c r="J42" s="57"/>
      <c r="K42" s="55"/>
      <c r="L42" s="62"/>
      <c r="M42" s="57"/>
      <c r="N42" s="55"/>
      <c r="O42" s="62"/>
      <c r="P42" s="57"/>
      <c r="Q42" s="55"/>
      <c r="R42" s="62"/>
      <c r="S42" s="57"/>
      <c r="T42" s="55"/>
      <c r="U42" s="62"/>
      <c r="V42" s="57"/>
      <c r="W42" s="55"/>
      <c r="X42" s="62"/>
      <c r="Y42" s="57"/>
      <c r="Z42" s="55"/>
      <c r="AA42" s="467"/>
      <c r="AB42" s="467"/>
      <c r="AC42" s="57"/>
      <c r="AD42" s="55"/>
      <c r="AE42" s="62"/>
      <c r="AF42" s="57"/>
      <c r="AG42" s="59"/>
      <c r="AH42" s="464">
        <f>SUM(F42,I42,L42,O42,R42,U42,X42,AA42,AE42)</f>
        <v>0</v>
      </c>
      <c r="AI42" s="464"/>
      <c r="AJ42" s="60"/>
    </row>
    <row r="43" spans="1:36" s="52" customFormat="1" ht="26.25" customHeight="1">
      <c r="A43" s="468" t="s">
        <v>333</v>
      </c>
      <c r="B43" s="468"/>
      <c r="C43" s="463" t="s">
        <v>334</v>
      </c>
      <c r="D43" s="463"/>
      <c r="E43" s="55"/>
      <c r="F43" s="62"/>
      <c r="G43" s="57"/>
      <c r="H43" s="55"/>
      <c r="I43" s="62"/>
      <c r="J43" s="57"/>
      <c r="K43" s="55"/>
      <c r="L43" s="62"/>
      <c r="M43" s="57"/>
      <c r="N43" s="55"/>
      <c r="O43" s="62"/>
      <c r="P43" s="57"/>
      <c r="Q43" s="55"/>
      <c r="R43" s="62"/>
      <c r="S43" s="57"/>
      <c r="T43" s="55"/>
      <c r="U43" s="62"/>
      <c r="V43" s="57"/>
      <c r="W43" s="55"/>
      <c r="X43" s="62"/>
      <c r="Y43" s="57"/>
      <c r="Z43" s="55"/>
      <c r="AA43" s="467"/>
      <c r="AB43" s="467"/>
      <c r="AC43" s="57"/>
      <c r="AD43" s="55"/>
      <c r="AE43" s="62"/>
      <c r="AF43" s="57"/>
      <c r="AG43" s="59"/>
      <c r="AH43" s="464">
        <f>SUM(F43,I43,L43,O43,R43,U43,X43,AA43,AE43)</f>
        <v>0</v>
      </c>
      <c r="AI43" s="464"/>
      <c r="AJ43" s="60"/>
    </row>
    <row r="44" spans="1:36" s="52" customFormat="1" ht="49.5" customHeight="1">
      <c r="A44" s="468"/>
      <c r="B44" s="468"/>
      <c r="C44" s="463" t="s">
        <v>335</v>
      </c>
      <c r="D44" s="463"/>
      <c r="E44" s="55"/>
      <c r="F44" s="62"/>
      <c r="G44" s="57"/>
      <c r="H44" s="55"/>
      <c r="I44" s="62"/>
      <c r="J44" s="57"/>
      <c r="K44" s="55"/>
      <c r="L44" s="62"/>
      <c r="M44" s="57"/>
      <c r="N44" s="55"/>
      <c r="O44" s="62"/>
      <c r="P44" s="57"/>
      <c r="Q44" s="55"/>
      <c r="R44" s="62"/>
      <c r="S44" s="57"/>
      <c r="T44" s="55"/>
      <c r="U44" s="62"/>
      <c r="V44" s="57"/>
      <c r="W44" s="55"/>
      <c r="X44" s="62"/>
      <c r="Y44" s="57"/>
      <c r="Z44" s="55"/>
      <c r="AA44" s="467"/>
      <c r="AB44" s="467"/>
      <c r="AC44" s="57"/>
      <c r="AD44" s="55"/>
      <c r="AE44" s="62"/>
      <c r="AF44" s="57"/>
      <c r="AG44" s="59"/>
      <c r="AH44" s="464">
        <f>SUM(F44,I44,L44,O44,R44,U44,X44,AA44,AE44)</f>
        <v>0</v>
      </c>
      <c r="AI44" s="464"/>
      <c r="AJ44" s="60"/>
    </row>
    <row r="45" spans="1:36" s="52" customFormat="1" ht="15">
      <c r="A45" s="462" t="s">
        <v>336</v>
      </c>
      <c r="B45" s="462"/>
      <c r="C45" s="463" t="s">
        <v>337</v>
      </c>
      <c r="D45" s="463"/>
      <c r="E45" s="55"/>
      <c r="F45" s="62"/>
      <c r="G45" s="57"/>
      <c r="H45" s="55"/>
      <c r="I45" s="62"/>
      <c r="J45" s="57"/>
      <c r="K45" s="55"/>
      <c r="L45" s="62"/>
      <c r="M45" s="57"/>
      <c r="N45" s="55"/>
      <c r="O45" s="62"/>
      <c r="P45" s="57"/>
      <c r="Q45" s="55"/>
      <c r="R45" s="62"/>
      <c r="S45" s="57"/>
      <c r="T45" s="55"/>
      <c r="U45" s="62"/>
      <c r="V45" s="57"/>
      <c r="W45" s="55"/>
      <c r="X45" s="62"/>
      <c r="Y45" s="57"/>
      <c r="Z45" s="55"/>
      <c r="AA45" s="467"/>
      <c r="AB45" s="467"/>
      <c r="AC45" s="57"/>
      <c r="AD45" s="55"/>
      <c r="AE45" s="62"/>
      <c r="AF45" s="57"/>
      <c r="AG45" s="63"/>
      <c r="AH45" s="469"/>
      <c r="AI45" s="469"/>
      <c r="AJ45" s="65"/>
    </row>
    <row r="46" spans="1:36" s="52" customFormat="1" ht="12.75" customHeight="1">
      <c r="A46" s="468" t="s">
        <v>338</v>
      </c>
      <c r="B46" s="468"/>
      <c r="C46" s="463" t="s">
        <v>339</v>
      </c>
      <c r="D46" s="463"/>
      <c r="E46" s="55"/>
      <c r="F46" s="62"/>
      <c r="G46" s="57"/>
      <c r="H46" s="55"/>
      <c r="I46" s="62"/>
      <c r="J46" s="57"/>
      <c r="K46" s="55"/>
      <c r="L46" s="62"/>
      <c r="M46" s="57"/>
      <c r="N46" s="55"/>
      <c r="O46" s="62"/>
      <c r="P46" s="57"/>
      <c r="Q46" s="55"/>
      <c r="R46" s="62"/>
      <c r="S46" s="57"/>
      <c r="T46" s="55"/>
      <c r="U46" s="62"/>
      <c r="V46" s="57"/>
      <c r="W46" s="55"/>
      <c r="X46" s="62"/>
      <c r="Y46" s="57"/>
      <c r="Z46" s="55"/>
      <c r="AA46" s="467"/>
      <c r="AB46" s="467"/>
      <c r="AC46" s="57"/>
      <c r="AD46" s="55"/>
      <c r="AE46" s="62"/>
      <c r="AF46" s="57"/>
      <c r="AG46" s="59"/>
      <c r="AH46" s="464">
        <f>SUM(F46,I46,L46,O46,R46,U46,X46,AA46,AE46)</f>
        <v>0</v>
      </c>
      <c r="AI46" s="464"/>
      <c r="AJ46" s="60"/>
    </row>
    <row r="47" spans="1:36" s="52" customFormat="1" ht="26.25" customHeight="1">
      <c r="A47" s="468" t="s">
        <v>340</v>
      </c>
      <c r="B47" s="468"/>
      <c r="C47" s="463" t="s">
        <v>341</v>
      </c>
      <c r="D47" s="463"/>
      <c r="E47" s="55"/>
      <c r="F47" s="62"/>
      <c r="G47" s="57"/>
      <c r="H47" s="55"/>
      <c r="I47" s="62"/>
      <c r="J47" s="57"/>
      <c r="K47" s="55"/>
      <c r="L47" s="62"/>
      <c r="M47" s="57"/>
      <c r="N47" s="55"/>
      <c r="O47" s="62"/>
      <c r="P47" s="57"/>
      <c r="Q47" s="55"/>
      <c r="R47" s="62"/>
      <c r="S47" s="57"/>
      <c r="T47" s="55"/>
      <c r="U47" s="62"/>
      <c r="V47" s="57"/>
      <c r="W47" s="55"/>
      <c r="X47" s="62"/>
      <c r="Y47" s="57"/>
      <c r="Z47" s="55"/>
      <c r="AA47" s="467"/>
      <c r="AB47" s="467"/>
      <c r="AC47" s="57"/>
      <c r="AD47" s="55"/>
      <c r="AE47" s="62"/>
      <c r="AF47" s="57"/>
      <c r="AG47" s="59"/>
      <c r="AH47" s="464">
        <f>SUM(F47,I47,L47,O47,R47,U47,X47,AA47,AE47)</f>
        <v>0</v>
      </c>
      <c r="AI47" s="464"/>
      <c r="AJ47" s="60"/>
    </row>
    <row r="48" spans="1:36" s="52" customFormat="1" ht="26.25" customHeight="1">
      <c r="A48" s="468" t="s">
        <v>342</v>
      </c>
      <c r="B48" s="468"/>
      <c r="C48" s="463" t="s">
        <v>343</v>
      </c>
      <c r="D48" s="463"/>
      <c r="E48" s="55"/>
      <c r="F48" s="62"/>
      <c r="G48" s="57"/>
      <c r="H48" s="55"/>
      <c r="I48" s="62"/>
      <c r="J48" s="57"/>
      <c r="K48" s="55"/>
      <c r="L48" s="62"/>
      <c r="M48" s="57"/>
      <c r="N48" s="55"/>
      <c r="O48" s="62"/>
      <c r="P48" s="57"/>
      <c r="Q48" s="55"/>
      <c r="R48" s="62"/>
      <c r="S48" s="57"/>
      <c r="T48" s="55"/>
      <c r="U48" s="62"/>
      <c r="V48" s="57"/>
      <c r="W48" s="55"/>
      <c r="X48" s="62"/>
      <c r="Y48" s="57"/>
      <c r="Z48" s="55"/>
      <c r="AA48" s="467"/>
      <c r="AB48" s="467"/>
      <c r="AC48" s="57"/>
      <c r="AD48" s="55"/>
      <c r="AE48" s="62"/>
      <c r="AF48" s="57"/>
      <c r="AG48" s="59"/>
      <c r="AH48" s="464">
        <f>SUM(F48,I48,L48,O48,R48,U48,X48,AA48,AE48)</f>
        <v>0</v>
      </c>
      <c r="AI48" s="464"/>
      <c r="AJ48" s="60"/>
    </row>
    <row r="49" spans="1:36" s="52" customFormat="1" ht="15">
      <c r="A49" s="468" t="s">
        <v>344</v>
      </c>
      <c r="B49" s="468"/>
      <c r="C49" s="463" t="s">
        <v>345</v>
      </c>
      <c r="D49" s="463"/>
      <c r="E49" s="55"/>
      <c r="F49" s="62"/>
      <c r="G49" s="57"/>
      <c r="H49" s="55"/>
      <c r="I49" s="62"/>
      <c r="J49" s="57"/>
      <c r="K49" s="55"/>
      <c r="L49" s="62"/>
      <c r="M49" s="57"/>
      <c r="N49" s="55"/>
      <c r="O49" s="62"/>
      <c r="P49" s="57"/>
      <c r="Q49" s="55"/>
      <c r="R49" s="62"/>
      <c r="S49" s="57"/>
      <c r="T49" s="55"/>
      <c r="U49" s="62"/>
      <c r="V49" s="57"/>
      <c r="W49" s="55"/>
      <c r="X49" s="62"/>
      <c r="Y49" s="57"/>
      <c r="Z49" s="55"/>
      <c r="AA49" s="467"/>
      <c r="AB49" s="467"/>
      <c r="AC49" s="57"/>
      <c r="AD49" s="55"/>
      <c r="AE49" s="62"/>
      <c r="AF49" s="57"/>
      <c r="AG49" s="59"/>
      <c r="AH49" s="464">
        <f>SUM(F49,I49,L49,O49,R49,U49,X49,AA49,AE49)</f>
        <v>0</v>
      </c>
      <c r="AI49" s="464"/>
      <c r="AJ49" s="60"/>
    </row>
    <row r="50" spans="1:36" s="52" customFormat="1" ht="26.25" customHeight="1">
      <c r="A50" s="468" t="s">
        <v>346</v>
      </c>
      <c r="B50" s="468"/>
      <c r="C50" s="463" t="s">
        <v>347</v>
      </c>
      <c r="D50" s="463"/>
      <c r="E50" s="55"/>
      <c r="F50" s="62"/>
      <c r="G50" s="57"/>
      <c r="H50" s="55"/>
      <c r="I50" s="62"/>
      <c r="J50" s="57"/>
      <c r="K50" s="55"/>
      <c r="L50" s="62"/>
      <c r="M50" s="57"/>
      <c r="N50" s="55"/>
      <c r="O50" s="62"/>
      <c r="P50" s="57"/>
      <c r="Q50" s="55"/>
      <c r="R50" s="62"/>
      <c r="S50" s="57"/>
      <c r="T50" s="55"/>
      <c r="U50" s="62"/>
      <c r="V50" s="57"/>
      <c r="W50" s="55"/>
      <c r="X50" s="62"/>
      <c r="Y50" s="57"/>
      <c r="Z50" s="55"/>
      <c r="AA50" s="467"/>
      <c r="AB50" s="467"/>
      <c r="AC50" s="57"/>
      <c r="AD50" s="55"/>
      <c r="AE50" s="62"/>
      <c r="AF50" s="57"/>
      <c r="AG50" s="59"/>
      <c r="AH50" s="464">
        <f>SUM(F50,I50,L50,O50,R50,U50,X50,AA50,AE50)</f>
        <v>0</v>
      </c>
      <c r="AI50" s="464"/>
      <c r="AJ50" s="60"/>
    </row>
    <row r="51" spans="1:36" s="52" customFormat="1" ht="15">
      <c r="A51" s="462" t="s">
        <v>348</v>
      </c>
      <c r="B51" s="462"/>
      <c r="C51" s="463"/>
      <c r="D51" s="463"/>
      <c r="E51" s="55"/>
      <c r="F51" s="62"/>
      <c r="G51" s="57"/>
      <c r="H51" s="55"/>
      <c r="I51" s="62"/>
      <c r="J51" s="57"/>
      <c r="K51" s="55"/>
      <c r="L51" s="62"/>
      <c r="M51" s="57"/>
      <c r="N51" s="55"/>
      <c r="O51" s="62"/>
      <c r="P51" s="57"/>
      <c r="Q51" s="55"/>
      <c r="R51" s="62"/>
      <c r="S51" s="57"/>
      <c r="T51" s="55"/>
      <c r="U51" s="62"/>
      <c r="V51" s="57"/>
      <c r="W51" s="55"/>
      <c r="X51" s="62"/>
      <c r="Y51" s="57"/>
      <c r="Z51" s="55"/>
      <c r="AA51" s="467"/>
      <c r="AB51" s="467"/>
      <c r="AC51" s="57"/>
      <c r="AD51" s="55"/>
      <c r="AE51" s="62"/>
      <c r="AF51" s="57"/>
      <c r="AG51" s="63"/>
      <c r="AH51" s="469"/>
      <c r="AI51" s="469"/>
      <c r="AJ51" s="65"/>
    </row>
    <row r="52" spans="1:36" s="52" customFormat="1" ht="24.75" customHeight="1">
      <c r="A52" s="468" t="s">
        <v>349</v>
      </c>
      <c r="B52" s="468"/>
      <c r="C52" s="463" t="s">
        <v>350</v>
      </c>
      <c r="D52" s="463"/>
      <c r="E52" s="55"/>
      <c r="F52" s="62"/>
      <c r="G52" s="57"/>
      <c r="H52" s="55"/>
      <c r="I52" s="62"/>
      <c r="J52" s="57"/>
      <c r="K52" s="55"/>
      <c r="L52" s="62"/>
      <c r="M52" s="57"/>
      <c r="N52" s="55"/>
      <c r="O52" s="62"/>
      <c r="P52" s="57"/>
      <c r="Q52" s="55"/>
      <c r="R52" s="62"/>
      <c r="S52" s="57"/>
      <c r="T52" s="55"/>
      <c r="U52" s="62"/>
      <c r="V52" s="57"/>
      <c r="W52" s="55"/>
      <c r="X52" s="62"/>
      <c r="Y52" s="57"/>
      <c r="Z52" s="55"/>
      <c r="AA52" s="467"/>
      <c r="AB52" s="467"/>
      <c r="AC52" s="57"/>
      <c r="AD52" s="55"/>
      <c r="AE52" s="62"/>
      <c r="AF52" s="57"/>
      <c r="AG52" s="59"/>
      <c r="AH52" s="464">
        <f>SUM(F52,I52,L52,O52,R52,U52,X52,AA52,AE52)</f>
        <v>0</v>
      </c>
      <c r="AI52" s="464"/>
      <c r="AJ52" s="60"/>
    </row>
    <row r="53" spans="1:36" s="52" customFormat="1" ht="15">
      <c r="A53" s="468" t="s">
        <v>351</v>
      </c>
      <c r="B53" s="468"/>
      <c r="C53" s="463" t="s">
        <v>352</v>
      </c>
      <c r="D53" s="463"/>
      <c r="E53" s="55"/>
      <c r="F53" s="62"/>
      <c r="G53" s="57"/>
      <c r="H53" s="55"/>
      <c r="I53" s="62"/>
      <c r="J53" s="57"/>
      <c r="K53" s="55"/>
      <c r="L53" s="62"/>
      <c r="M53" s="57"/>
      <c r="N53" s="55"/>
      <c r="O53" s="62"/>
      <c r="P53" s="57"/>
      <c r="Q53" s="55"/>
      <c r="R53" s="62"/>
      <c r="S53" s="57"/>
      <c r="T53" s="55"/>
      <c r="U53" s="62"/>
      <c r="V53" s="57"/>
      <c r="W53" s="55"/>
      <c r="X53" s="62"/>
      <c r="Y53" s="57"/>
      <c r="Z53" s="55"/>
      <c r="AA53" s="467"/>
      <c r="AB53" s="467"/>
      <c r="AC53" s="57"/>
      <c r="AD53" s="55"/>
      <c r="AE53" s="62"/>
      <c r="AF53" s="57"/>
      <c r="AG53" s="59"/>
      <c r="AH53" s="464">
        <f>SUM(F53,I53,L53,O53,R53,U53,X53,AA53,AE53)</f>
        <v>0</v>
      </c>
      <c r="AI53" s="464"/>
      <c r="AJ53" s="60"/>
    </row>
    <row r="54" spans="1:36" s="52" customFormat="1" ht="12.75" customHeight="1">
      <c r="A54" s="465" t="s">
        <v>353</v>
      </c>
      <c r="B54" s="466"/>
      <c r="C54" s="463" t="s">
        <v>354</v>
      </c>
      <c r="D54" s="463"/>
      <c r="E54" s="55"/>
      <c r="F54" s="62"/>
      <c r="G54" s="57"/>
      <c r="H54" s="55"/>
      <c r="I54" s="62"/>
      <c r="J54" s="57"/>
      <c r="K54" s="55"/>
      <c r="L54" s="62"/>
      <c r="M54" s="57"/>
      <c r="N54" s="55"/>
      <c r="O54" s="62"/>
      <c r="P54" s="57"/>
      <c r="Q54" s="55"/>
      <c r="R54" s="62"/>
      <c r="S54" s="57"/>
      <c r="T54" s="55"/>
      <c r="U54" s="62"/>
      <c r="V54" s="57"/>
      <c r="W54" s="55"/>
      <c r="X54" s="62"/>
      <c r="Y54" s="57"/>
      <c r="Z54" s="55"/>
      <c r="AA54" s="467"/>
      <c r="AB54" s="467"/>
      <c r="AC54" s="57"/>
      <c r="AD54" s="55"/>
      <c r="AE54" s="62"/>
      <c r="AF54" s="57"/>
      <c r="AG54" s="59"/>
      <c r="AH54" s="464">
        <f>SUM(F54,I54,L54,O54,R54,U54,X54,AA54,AE54)</f>
        <v>0</v>
      </c>
      <c r="AI54" s="464"/>
      <c r="AJ54" s="60"/>
    </row>
    <row r="55" spans="1:36" s="52" customFormat="1" ht="15">
      <c r="A55" s="462" t="s">
        <v>355</v>
      </c>
      <c r="B55" s="462"/>
      <c r="C55" s="463" t="s">
        <v>356</v>
      </c>
      <c r="D55" s="463"/>
      <c r="E55" s="59"/>
      <c r="F55" s="66">
        <f>SUM(F28:F35,F37:F40,F42:F44,F46:F50,F52:F54)</f>
        <v>0</v>
      </c>
      <c r="G55" s="60"/>
      <c r="H55" s="59"/>
      <c r="I55" s="66">
        <f>SUM(I28:I35,I37:I40,I42:I44,I46:I50,I52:I54)</f>
        <v>0</v>
      </c>
      <c r="J55" s="60"/>
      <c r="K55" s="59"/>
      <c r="L55" s="66">
        <f>SUM(L28:L35,L37:L40,L42:L44,L46:L50,L52:L54)</f>
        <v>0</v>
      </c>
      <c r="M55" s="60"/>
      <c r="N55" s="59"/>
      <c r="O55" s="66">
        <f>SUM(O28:O35,O37:O40,O42:O44,O46:O50,O52:O54)</f>
        <v>0</v>
      </c>
      <c r="P55" s="60"/>
      <c r="Q55" s="59"/>
      <c r="R55" s="66">
        <f>SUM(R28:R35,R37:R40,R42:R44,R46:R50,R52:R54)</f>
        <v>0</v>
      </c>
      <c r="S55" s="60"/>
      <c r="T55" s="59"/>
      <c r="U55" s="66">
        <f>SUM(U28:U35,U37:U40,U42:U44,U46:U50,U52:U54)</f>
        <v>56202</v>
      </c>
      <c r="V55" s="60"/>
      <c r="W55" s="59"/>
      <c r="X55" s="66">
        <f>SUM(X28:X35,X37:X40,X42:X44,X46:X50,X52:X54)</f>
        <v>0</v>
      </c>
      <c r="Y55" s="60"/>
      <c r="Z55" s="59"/>
      <c r="AA55" s="464">
        <f>SUM(AA28:AB35,AA37:AB40,AA42:AB44,AA46:AB50,AA52:AB54)</f>
        <v>0</v>
      </c>
      <c r="AB55" s="464"/>
      <c r="AC55" s="60"/>
      <c r="AD55" s="59"/>
      <c r="AE55" s="66">
        <f>SUM(AE28:AE35,AE37:AE40,AE42:AE44,AE46:AE50,AE52:AE54)</f>
        <v>0</v>
      </c>
      <c r="AF55" s="60"/>
      <c r="AG55" s="59"/>
      <c r="AH55" s="464">
        <f>SUM(F55,I55,L55,O55,R55,U55,X55,AA55,AE55)</f>
        <v>56202</v>
      </c>
      <c r="AI55" s="464"/>
      <c r="AJ55" s="60"/>
    </row>
    <row r="56" spans="1:36" s="52" customFormat="1" ht="15">
      <c r="A56" s="462" t="s">
        <v>357</v>
      </c>
      <c r="B56" s="462"/>
      <c r="C56" s="463" t="s">
        <v>358</v>
      </c>
      <c r="D56" s="463"/>
      <c r="E56" s="59"/>
      <c r="F56" s="66">
        <f>SUM(F26,F55)</f>
        <v>10300</v>
      </c>
      <c r="G56" s="60"/>
      <c r="H56" s="59"/>
      <c r="I56" s="66">
        <f>SUM(I26,I55)</f>
        <v>0</v>
      </c>
      <c r="J56" s="60"/>
      <c r="K56" s="59"/>
      <c r="L56" s="66">
        <f>SUM(L26,L55)</f>
        <v>0</v>
      </c>
      <c r="M56" s="60"/>
      <c r="N56" s="59"/>
      <c r="O56" s="66">
        <f>SUM(O26,O55)</f>
        <v>0</v>
      </c>
      <c r="P56" s="60"/>
      <c r="Q56" s="59"/>
      <c r="R56" s="66">
        <f>SUM(R26,R55)</f>
        <v>0</v>
      </c>
      <c r="S56" s="60"/>
      <c r="T56" s="59"/>
      <c r="U56" s="66">
        <f>SUM(U26,U55)</f>
        <v>199281</v>
      </c>
      <c r="V56" s="60"/>
      <c r="W56" s="59"/>
      <c r="X56" s="66">
        <f>SUM(X26,X55)</f>
        <v>0</v>
      </c>
      <c r="Y56" s="60"/>
      <c r="Z56" s="59"/>
      <c r="AA56" s="464">
        <f>SUM(AA26,AA55)</f>
        <v>0</v>
      </c>
      <c r="AB56" s="464"/>
      <c r="AC56" s="60"/>
      <c r="AD56" s="59"/>
      <c r="AE56" s="66">
        <f>SUM(AE26,AE55)</f>
        <v>0</v>
      </c>
      <c r="AF56" s="60"/>
      <c r="AG56" s="59"/>
      <c r="AH56" s="464">
        <f>SUM(F56,I56,L56,O56,R56,U56,X56,AA56,AE56)</f>
        <v>209581</v>
      </c>
      <c r="AI56" s="464"/>
      <c r="AJ56" s="60"/>
    </row>
    <row r="57" spans="1:18" s="52" customFormat="1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28" s="1" customFormat="1" ht="15.75" customHeight="1">
      <c r="A58" s="458" t="s">
        <v>80</v>
      </c>
      <c r="B58" s="458"/>
      <c r="C58" s="458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8"/>
      <c r="P58" s="459" t="s">
        <v>411</v>
      </c>
      <c r="Q58" s="459"/>
      <c r="R58" s="459"/>
      <c r="S58" s="459"/>
      <c r="T58" s="459"/>
      <c r="U58" s="459"/>
      <c r="V58" s="459"/>
      <c r="W58" s="459"/>
      <c r="X58" s="459"/>
      <c r="Y58" s="459"/>
      <c r="Z58" s="8"/>
      <c r="AA58" s="8"/>
      <c r="AB58" s="8"/>
    </row>
    <row r="59" spans="1:32" ht="11.25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71"/>
      <c r="N59" s="71"/>
      <c r="O59" s="72"/>
      <c r="P59" s="71"/>
      <c r="Q59" s="73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D59" s="71"/>
      <c r="AE59" s="71"/>
      <c r="AF59" s="71"/>
    </row>
    <row r="60" spans="1:28" ht="12.75">
      <c r="A60" s="458" t="s">
        <v>81</v>
      </c>
      <c r="B60" s="458"/>
      <c r="C60" s="74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71"/>
      <c r="P60" s="459" t="s">
        <v>407</v>
      </c>
      <c r="Q60" s="461"/>
      <c r="R60" s="461"/>
      <c r="S60" s="461"/>
      <c r="T60" s="461"/>
      <c r="U60" s="461"/>
      <c r="V60" s="461"/>
      <c r="W60" s="461"/>
      <c r="X60" s="461"/>
      <c r="Y60" s="461"/>
      <c r="Z60" s="71"/>
      <c r="AA60" s="71"/>
      <c r="AB60" s="71"/>
    </row>
  </sheetData>
  <sheetProtection/>
  <mergeCells count="209">
    <mergeCell ref="AL1:AO4"/>
    <mergeCell ref="AB2:AJ2"/>
    <mergeCell ref="AB3:AC3"/>
    <mergeCell ref="AG3:AH3"/>
    <mergeCell ref="AI3:AJ3"/>
    <mergeCell ref="O1:AJ1"/>
    <mergeCell ref="K7:T7"/>
    <mergeCell ref="AB7:AJ7"/>
    <mergeCell ref="A8:F8"/>
    <mergeCell ref="G8:T8"/>
    <mergeCell ref="AB8:AJ8"/>
    <mergeCell ref="AB10:AJ10"/>
    <mergeCell ref="A4:B4"/>
    <mergeCell ref="C4:T4"/>
    <mergeCell ref="AB4:AJ4"/>
    <mergeCell ref="B5:T5"/>
    <mergeCell ref="AB5:AJ5"/>
    <mergeCell ref="AB6:AJ6"/>
    <mergeCell ref="A7:J7"/>
    <mergeCell ref="A9:O9"/>
    <mergeCell ref="AB9:AJ9"/>
    <mergeCell ref="AL5:AO9"/>
    <mergeCell ref="A6:F6"/>
    <mergeCell ref="G6:T6"/>
    <mergeCell ref="A12:E12"/>
    <mergeCell ref="F12:T12"/>
    <mergeCell ref="AB12:AJ12"/>
    <mergeCell ref="AL10:AO11"/>
    <mergeCell ref="A11:O11"/>
    <mergeCell ref="AB11:AJ11"/>
    <mergeCell ref="A10:O10"/>
    <mergeCell ref="AD19:AF19"/>
    <mergeCell ref="AG19:AJ19"/>
    <mergeCell ref="Q19:S19"/>
    <mergeCell ref="T19:V19"/>
    <mergeCell ref="W19:Y19"/>
    <mergeCell ref="Z19:AC19"/>
    <mergeCell ref="A19:B19"/>
    <mergeCell ref="C19:D19"/>
    <mergeCell ref="E19:G19"/>
    <mergeCell ref="H19:J19"/>
    <mergeCell ref="A14:AJ14"/>
    <mergeCell ref="I15:Q15"/>
    <mergeCell ref="S15:T15"/>
    <mergeCell ref="AB17:AJ17"/>
    <mergeCell ref="K19:M19"/>
    <mergeCell ref="N19:P19"/>
    <mergeCell ref="AD20:AF20"/>
    <mergeCell ref="AG20:AJ20"/>
    <mergeCell ref="K20:M20"/>
    <mergeCell ref="N20:P20"/>
    <mergeCell ref="Q20:S20"/>
    <mergeCell ref="T20:V20"/>
    <mergeCell ref="W20:Y20"/>
    <mergeCell ref="Z20:AC20"/>
    <mergeCell ref="A20:B20"/>
    <mergeCell ref="C20:D20"/>
    <mergeCell ref="E20:G20"/>
    <mergeCell ref="H20:J20"/>
    <mergeCell ref="AH22:AI22"/>
    <mergeCell ref="A21:B21"/>
    <mergeCell ref="C21:D21"/>
    <mergeCell ref="AA21:AB21"/>
    <mergeCell ref="AH21:AI21"/>
    <mergeCell ref="A22:B22"/>
    <mergeCell ref="C22:D22"/>
    <mergeCell ref="AA22:AB22"/>
    <mergeCell ref="A23:B23"/>
    <mergeCell ref="C23:D23"/>
    <mergeCell ref="AA23:AB23"/>
    <mergeCell ref="AH23:AI23"/>
    <mergeCell ref="A24:B24"/>
    <mergeCell ref="C24:D24"/>
    <mergeCell ref="AA24:AB24"/>
    <mergeCell ref="AH24:AI24"/>
    <mergeCell ref="A25:B25"/>
    <mergeCell ref="C25:D25"/>
    <mergeCell ref="AA25:AB25"/>
    <mergeCell ref="AH25:AI25"/>
    <mergeCell ref="A26:B26"/>
    <mergeCell ref="C26:D26"/>
    <mergeCell ref="AA26:AB26"/>
    <mergeCell ref="AH26:AI26"/>
    <mergeCell ref="A27:B27"/>
    <mergeCell ref="C27:D27"/>
    <mergeCell ref="AA27:AB27"/>
    <mergeCell ref="AH27:AI27"/>
    <mergeCell ref="A28:B28"/>
    <mergeCell ref="C28:D28"/>
    <mergeCell ref="AA28:AB28"/>
    <mergeCell ref="AH28:AI28"/>
    <mergeCell ref="A29:B29"/>
    <mergeCell ref="C29:D29"/>
    <mergeCell ref="AA29:AB29"/>
    <mergeCell ref="AH29:AI29"/>
    <mergeCell ref="A30:B30"/>
    <mergeCell ref="C30:D30"/>
    <mergeCell ref="AA30:AB30"/>
    <mergeCell ref="AH30:AI30"/>
    <mergeCell ref="A31:B31"/>
    <mergeCell ref="C31:D31"/>
    <mergeCell ref="AA31:AB31"/>
    <mergeCell ref="AH31:AI31"/>
    <mergeCell ref="A32:B32"/>
    <mergeCell ref="C32:D32"/>
    <mergeCell ref="AA32:AB32"/>
    <mergeCell ref="AH32:AI32"/>
    <mergeCell ref="A33:B33"/>
    <mergeCell ref="C33:D33"/>
    <mergeCell ref="AA33:AB33"/>
    <mergeCell ref="AH33:AI33"/>
    <mergeCell ref="A34:B34"/>
    <mergeCell ref="C34:D34"/>
    <mergeCell ref="AA34:AB34"/>
    <mergeCell ref="AH34:AI34"/>
    <mergeCell ref="A35:B35"/>
    <mergeCell ref="C35:D35"/>
    <mergeCell ref="AA35:AB35"/>
    <mergeCell ref="AH35:AI35"/>
    <mergeCell ref="A36:B36"/>
    <mergeCell ref="C36:D36"/>
    <mergeCell ref="AA36:AB36"/>
    <mergeCell ref="AH36:AI36"/>
    <mergeCell ref="A37:B37"/>
    <mergeCell ref="C37:D37"/>
    <mergeCell ref="AA37:AB37"/>
    <mergeCell ref="AH37:AI37"/>
    <mergeCell ref="A38:B38"/>
    <mergeCell ref="C38:D38"/>
    <mergeCell ref="AA38:AB38"/>
    <mergeCell ref="AH38:AI38"/>
    <mergeCell ref="A39:B39"/>
    <mergeCell ref="C39:D39"/>
    <mergeCell ref="AA39:AB39"/>
    <mergeCell ref="AH39:AI39"/>
    <mergeCell ref="A40:B40"/>
    <mergeCell ref="C40:D40"/>
    <mergeCell ref="AA40:AB40"/>
    <mergeCell ref="AH40:AI40"/>
    <mergeCell ref="A41:B41"/>
    <mergeCell ref="C41:D41"/>
    <mergeCell ref="AA41:AB41"/>
    <mergeCell ref="AH41:AI41"/>
    <mergeCell ref="A42:B42"/>
    <mergeCell ref="C42:D42"/>
    <mergeCell ref="AA42:AB42"/>
    <mergeCell ref="AH42:AI42"/>
    <mergeCell ref="A43:B43"/>
    <mergeCell ref="C43:D43"/>
    <mergeCell ref="AA43:AB43"/>
    <mergeCell ref="AH43:AI43"/>
    <mergeCell ref="A44:B44"/>
    <mergeCell ref="C44:D44"/>
    <mergeCell ref="AA44:AB44"/>
    <mergeCell ref="AH44:AI44"/>
    <mergeCell ref="A45:B45"/>
    <mergeCell ref="C45:D45"/>
    <mergeCell ref="AA45:AB45"/>
    <mergeCell ref="AH45:AI45"/>
    <mergeCell ref="A46:B46"/>
    <mergeCell ref="C46:D46"/>
    <mergeCell ref="AA46:AB46"/>
    <mergeCell ref="AH46:AI46"/>
    <mergeCell ref="A47:B47"/>
    <mergeCell ref="C47:D47"/>
    <mergeCell ref="AA47:AB47"/>
    <mergeCell ref="AH47:AI47"/>
    <mergeCell ref="A48:B48"/>
    <mergeCell ref="C48:D48"/>
    <mergeCell ref="AA48:AB48"/>
    <mergeCell ref="AH48:AI48"/>
    <mergeCell ref="A49:B49"/>
    <mergeCell ref="C49:D49"/>
    <mergeCell ref="AA49:AB49"/>
    <mergeCell ref="AH49:AI49"/>
    <mergeCell ref="A50:B50"/>
    <mergeCell ref="C50:D50"/>
    <mergeCell ref="AA50:AB50"/>
    <mergeCell ref="AH50:AI50"/>
    <mergeCell ref="A51:B51"/>
    <mergeCell ref="C51:D51"/>
    <mergeCell ref="AA51:AB51"/>
    <mergeCell ref="AH51:AI51"/>
    <mergeCell ref="A52:B52"/>
    <mergeCell ref="C52:D52"/>
    <mergeCell ref="AA52:AB52"/>
    <mergeCell ref="AH52:AI52"/>
    <mergeCell ref="A53:B53"/>
    <mergeCell ref="C53:D53"/>
    <mergeCell ref="AA53:AB53"/>
    <mergeCell ref="AH53:AI53"/>
    <mergeCell ref="A54:B54"/>
    <mergeCell ref="C54:D54"/>
    <mergeCell ref="AA54:AB54"/>
    <mergeCell ref="AH54:AI54"/>
    <mergeCell ref="A55:B55"/>
    <mergeCell ref="C55:D55"/>
    <mergeCell ref="AA55:AB55"/>
    <mergeCell ref="AH55:AI55"/>
    <mergeCell ref="A56:B56"/>
    <mergeCell ref="C56:D56"/>
    <mergeCell ref="AA56:AB56"/>
    <mergeCell ref="AH56:AI56"/>
    <mergeCell ref="A58:C58"/>
    <mergeCell ref="D58:N58"/>
    <mergeCell ref="P58:Y58"/>
    <mergeCell ref="A60:B60"/>
    <mergeCell ref="D60:N60"/>
    <mergeCell ref="P60:Y60"/>
  </mergeCells>
  <printOptions horizontalCentered="1"/>
  <pageMargins left="0.1968503937007874" right="0.1968503937007874" top="0.3937007874015748" bottom="0.1968503937007874" header="0" footer="0"/>
  <pageSetup blackAndWhite="1" fitToHeight="2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Gordon</cp:lastModifiedBy>
  <cp:lastPrinted>2013-04-17T14:02:14Z</cp:lastPrinted>
  <dcterms:created xsi:type="dcterms:W3CDTF">2006-11-10T08:57:46Z</dcterms:created>
  <dcterms:modified xsi:type="dcterms:W3CDTF">2013-04-29T19:34:36Z</dcterms:modified>
  <cp:category/>
  <cp:version/>
  <cp:contentType/>
  <cp:contentStatus/>
</cp:coreProperties>
</file>